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8" documentId="8_{2F913692-8DA0-4DF4-999A-29E10C4A85FD}" xr6:coauthVersionLast="47" xr6:coauthVersionMax="47" xr10:uidLastSave="{8ABA9782-569D-4F67-B14E-9F3D1AD0D7AB}"/>
  <bookViews>
    <workbookView xWindow="-110" yWindow="-110" windowWidth="20420" windowHeight="15500" xr2:uid="{00000000-000D-0000-FFFF-FFFF00000000}"/>
  </bookViews>
  <sheets>
    <sheet name="Monthly Tax Calc" sheetId="15" r:id="rId1"/>
    <sheet name="YTD Tax Calc with periodics" sheetId="17" state="hidden" r:id="rId2"/>
  </sheets>
  <definedNames>
    <definedName name="QUES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5" l="1"/>
  <c r="D23" i="15" s="1"/>
  <c r="D27" i="15" l="1"/>
  <c r="D26" i="15"/>
  <c r="D25" i="15"/>
  <c r="D24" i="15"/>
  <c r="F26" i="15" l="1"/>
  <c r="B28" i="15"/>
  <c r="D28" i="15" s="1"/>
  <c r="F27" i="15" l="1"/>
  <c r="F23" i="15"/>
  <c r="F28" i="15" l="1"/>
  <c r="F24" i="15" l="1"/>
  <c r="F25" i="15"/>
  <c r="G21" i="17"/>
  <c r="B51" i="17" l="1"/>
  <c r="G45" i="17"/>
  <c r="G47" i="17" s="1"/>
  <c r="G41" i="17"/>
  <c r="G43" i="17" s="1"/>
  <c r="G30" i="17"/>
  <c r="G23" i="17"/>
  <c r="D66" i="17" l="1"/>
  <c r="D65" i="17"/>
  <c r="D68" i="17"/>
  <c r="D67" i="17"/>
  <c r="F67" i="17" s="1"/>
  <c r="G24" i="17"/>
  <c r="F66" i="17"/>
  <c r="F68" i="17"/>
  <c r="D57" i="17" l="1"/>
  <c r="F57" i="17" s="1"/>
  <c r="D56" i="17"/>
  <c r="D59" i="17"/>
  <c r="F59" i="17" s="1"/>
  <c r="D58" i="17"/>
  <c r="F58" i="17" s="1"/>
  <c r="D69" i="17"/>
  <c r="F65" i="17"/>
  <c r="F69" i="17" s="1"/>
  <c r="F56" i="17" l="1"/>
  <c r="F60" i="17" s="1"/>
  <c r="G26" i="17" s="1"/>
  <c r="D60" i="17"/>
  <c r="G27" i="17"/>
  <c r="G32" i="17" s="1"/>
  <c r="G28" i="17" l="1"/>
  <c r="G33" i="17" s="1"/>
  <c r="G34" i="17" l="1"/>
  <c r="G39" i="17" l="1"/>
  <c r="G35" i="17"/>
  <c r="G37" i="17" s="1"/>
  <c r="G49" i="17" s="1"/>
  <c r="F29" i="15"/>
  <c r="F17" i="15" s="1"/>
  <c r="D2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1"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2"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3" authorId="0" shapeId="0" xr:uid="{5C05951B-0A37-4A3A-A9E0-AE95FDC7E97C}">
      <text>
        <r>
          <rPr>
            <b/>
            <sz val="9"/>
            <color indexed="81"/>
            <rFont val="Tahoma"/>
            <family val="2"/>
          </rPr>
          <t>Mokhoro, Mpho:</t>
        </r>
        <r>
          <rPr>
            <sz val="9"/>
            <color indexed="81"/>
            <rFont val="Tahoma"/>
            <family val="2"/>
          </rPr>
          <t xml:space="preserve">
Enter EE CNSS deduction</t>
        </r>
      </text>
    </comment>
    <comment ref="F14" authorId="0" shapeId="0" xr:uid="{A7E635A5-E824-4015-9BF7-179D7E372439}">
      <text>
        <r>
          <rPr>
            <b/>
            <sz val="9"/>
            <color indexed="81"/>
            <rFont val="Tahoma"/>
            <family val="2"/>
          </rPr>
          <t>Mokhoro, Mpho:</t>
        </r>
        <r>
          <rPr>
            <sz val="9"/>
            <color indexed="81"/>
            <rFont val="Tahoma"/>
            <family val="2"/>
          </rPr>
          <t xml:space="preserve">
Enter EE compulsory provident fund deduction</t>
        </r>
      </text>
    </comment>
    <comment ref="F15" authorId="0" shapeId="0" xr:uid="{371D6A06-3726-4E82-B008-63793E2EC624}">
      <text>
        <r>
          <rPr>
            <b/>
            <sz val="9"/>
            <color indexed="81"/>
            <rFont val="Tahoma"/>
            <family val="2"/>
          </rPr>
          <t>Mokhoro, Mpho:</t>
        </r>
        <r>
          <rPr>
            <sz val="9"/>
            <color indexed="81"/>
            <rFont val="Tahoma"/>
            <family val="2"/>
          </rPr>
          <t xml:space="preserve">
Enter other allowable deductions, e.g. home loan interest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<sst xmlns="http://schemas.openxmlformats.org/spreadsheetml/2006/main" count="74" uniqueCount="60">
  <si>
    <t>Guinea Conakry</t>
  </si>
  <si>
    <t>Enter amounts only in the grey fields</t>
  </si>
  <si>
    <t>GNF</t>
  </si>
  <si>
    <t>Taxable cash allowances</t>
  </si>
  <si>
    <t>Taxable benefits in kind</t>
  </si>
  <si>
    <t>CNSS EE deduction</t>
  </si>
  <si>
    <t>Provident fund contributions</t>
  </si>
  <si>
    <t>Other deductions</t>
  </si>
  <si>
    <t>Taxable income</t>
  </si>
  <si>
    <t>PAYE for the current period</t>
  </si>
  <si>
    <t>Taxable Income            (GNF)</t>
  </si>
  <si>
    <t>Tax rate</t>
  </si>
  <si>
    <t>Tax per bracket     (GNF)</t>
  </si>
  <si>
    <t>From (GNF)</t>
  </si>
  <si>
    <t>To (GNF)</t>
  </si>
  <si>
    <t>and above</t>
  </si>
  <si>
    <t>YTD\Annual Tax Calculation - 2015</t>
  </si>
  <si>
    <t>ZAMBIA</t>
  </si>
  <si>
    <t>Number of months worked in the tax year</t>
  </si>
  <si>
    <t>Is employee disabled?</t>
  </si>
  <si>
    <t>NO</t>
  </si>
  <si>
    <t>K</t>
  </si>
  <si>
    <t>YTD+</t>
  </si>
  <si>
    <t>Normal taxable pay</t>
  </si>
  <si>
    <t>Periodic Income</t>
  </si>
  <si>
    <t>Qualifying gratuity</t>
  </si>
  <si>
    <t>Qualifying termination pay</t>
  </si>
  <si>
    <t>Total YTD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</si>
  <si>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</si>
  <si>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</si>
  <si>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</si>
  <si>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</si>
  <si>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</si>
  <si>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t>YTD+ Disability tax credit due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</si>
  <si>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</si>
  <si>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</si>
  <si>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</si>
  <si>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YTD+ tax after credit</t>
  </si>
  <si>
    <t>Less YTD tax paid</t>
  </si>
  <si>
    <t>Current normal tax</t>
  </si>
  <si>
    <t>Excess YTD+ tax credit not used after normal tax</t>
  </si>
  <si>
    <r>
      <t>YTD+ Tax on Qualifying Gratuity</t>
    </r>
    <r>
      <rPr>
        <i/>
        <sz val="10"/>
        <color theme="0" tint="-0.499984740745262"/>
        <rFont val="Calibri"/>
        <family val="2"/>
        <scheme val="minor"/>
      </rPr>
      <t xml:space="preserve"> at 25%</t>
    </r>
  </si>
  <si>
    <t>Current Tax on Qualifying Gratuity</t>
  </si>
  <si>
    <r>
      <t>YTD+ Tax on Qualifying Termination Pay</t>
    </r>
    <r>
      <rPr>
        <i/>
        <sz val="10"/>
        <color theme="0" tint="-0.499984740745262"/>
        <rFont val="Calibri"/>
        <family val="2"/>
        <scheme val="minor"/>
      </rPr>
      <t xml:space="preserve"> at 10%</t>
    </r>
  </si>
  <si>
    <t>Current Tax on Qualifying Termination Pay</t>
  </si>
  <si>
    <t xml:space="preserve">Annual Income Bracket </t>
  </si>
  <si>
    <t>Taxable Income            (K)</t>
  </si>
  <si>
    <t>Tax per bracket     (K)</t>
  </si>
  <si>
    <t>From (K)</t>
  </si>
  <si>
    <t>To (K)</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</si>
  <si>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</si>
  <si>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PAYE for the current month</t>
  </si>
  <si>
    <t xml:space="preserve">Monthly Income Bracket </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</si>
  <si>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</si>
  <si>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</si>
  <si>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</si>
  <si>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</si>
  <si>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</si>
  <si>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Monthly Tax Calculation - 2026</t>
  </si>
  <si>
    <t>© Copyright 2026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</si>
</sst>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1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0" fontId="0" fillId="0" borderId="0" xfId="0" applyAlignment="1">
      <alignment horizontal="left"/>
    </xf>
    <xf numFmtId="0" fontId="2" fillId="3" borderId="5" xfId="0" applyFont="1" applyFill="1" applyBorder="1" applyAlignment="1">
      <alignment horizontal="center" vertical="center"/>
    </xf>
    <xf numFmtId="0" fontId="24" fillId="0" borderId="0" xfId="0" applyFont="1" applyAlignment="1">
      <alignment horizontal="left" vertical="center" wrapText="1"/>
    </xf>
    <xf numFmtId="0" fontId="25" fillId="0" borderId="0" xfId="0" applyFont="1"/>
    <xf numFmtId="2" fontId="25" fillId="0" borderId="0" xfId="0" applyNumberFormat="1" applyFont="1"/>
    <xf numFmtId="0" fontId="26" fillId="0" borderId="0" xfId="0" applyFont="1" applyAlignment="1">
      <alignment vertical="center"/>
    </xf>
    <xf numFmtId="0" fontId="27" fillId="0" borderId="0" xfId="0" applyFont="1" applyAlignment="1">
      <alignment vertical="center"/>
    </xf>
    <xf numFmtId="2" fontId="26" fillId="0" borderId="0" xfId="0" applyNumberFormat="1" applyFont="1" applyAlignment="1">
      <alignment horizontal="right"/>
    </xf>
    <xf numFmtId="0" fontId="28" fillId="0" borderId="0" xfId="0" applyFont="1" applyAlignment="1">
      <alignment horizontal="center" vertical="center" wrapText="1"/>
    </xf>
    <xf numFmtId="0" fontId="25" fillId="0" borderId="0" xfId="0" applyFont="1" applyAlignment="1">
      <alignment vertical="center"/>
    </xf>
    <xf numFmtId="0" fontId="29" fillId="0" borderId="0" xfId="0" applyFont="1" applyAlignment="1">
      <alignment vertical="center"/>
    </xf>
    <xf numFmtId="2" fontId="25" fillId="0" borderId="0" xfId="0" applyNumberFormat="1" applyFont="1" applyAlignment="1">
      <alignment vertical="center"/>
    </xf>
    <xf numFmtId="3" fontId="25" fillId="0" borderId="0" xfId="0" applyNumberFormat="1" applyFont="1" applyAlignment="1">
      <alignment horizontal="right" vertical="center"/>
    </xf>
    <xf numFmtId="4" fontId="25" fillId="0" borderId="0" xfId="0" applyNumberFormat="1" applyFont="1" applyAlignment="1">
      <alignment horizontal="right" vertical="center"/>
    </xf>
    <xf numFmtId="0" fontId="30" fillId="0" borderId="0" xfId="0" applyFont="1" applyAlignment="1">
      <alignment horizontal="right" vertical="center"/>
    </xf>
    <xf numFmtId="0" fontId="31" fillId="0" borderId="0" xfId="0" applyFont="1" applyAlignment="1">
      <alignment vertical="center"/>
    </xf>
    <xf numFmtId="16" fontId="27" fillId="0" borderId="0" xfId="0" quotePrefix="1" applyNumberFormat="1" applyFont="1" applyAlignment="1">
      <alignment horizontal="center" vertical="center"/>
    </xf>
    <xf numFmtId="0" fontId="30" fillId="0" borderId="0" xfId="0" quotePrefix="1" applyFont="1" applyAlignment="1">
      <alignment horizontal="right" vertical="center"/>
    </xf>
    <xf numFmtId="4" fontId="26" fillId="0" borderId="0" xfId="0" applyNumberFormat="1" applyFont="1" applyAlignment="1">
      <alignment vertical="center"/>
    </xf>
    <xf numFmtId="9" fontId="26" fillId="0" borderId="0" xfId="1" applyFont="1" applyAlignment="1" applyProtection="1">
      <alignment vertical="center"/>
    </xf>
    <xf numFmtId="4" fontId="26" fillId="4" borderId="0" xfId="0" applyNumberFormat="1" applyFont="1" applyFill="1" applyAlignment="1" applyProtection="1">
      <alignment vertical="center"/>
      <protection locked="0"/>
    </xf>
    <xf numFmtId="4" fontId="25" fillId="0" borderId="0" xfId="0" applyNumberFormat="1" applyFont="1" applyAlignment="1">
      <alignment vertical="center"/>
    </xf>
    <xf numFmtId="0" fontId="32" fillId="0" borderId="0" xfId="0" quotePrefix="1" applyFont="1" applyAlignment="1">
      <alignment horizontal="right" vertical="center"/>
    </xf>
    <xf numFmtId="4" fontId="27" fillId="0" borderId="0" xfId="0" applyNumberFormat="1" applyFont="1" applyAlignment="1">
      <alignment vertical="center"/>
    </xf>
    <xf numFmtId="4" fontId="27" fillId="0" borderId="4" xfId="0" applyNumberFormat="1" applyFont="1" applyBorder="1" applyAlignment="1">
      <alignment vertical="center"/>
    </xf>
    <xf numFmtId="0" fontId="33" fillId="0" borderId="0" xfId="0" applyFont="1" applyAlignment="1">
      <alignment vertical="center"/>
    </xf>
    <xf numFmtId="0" fontId="30" fillId="0" borderId="0" xfId="0" quotePrefix="1" applyFont="1" applyAlignment="1">
      <alignment horizontal="right"/>
    </xf>
    <xf numFmtId="4" fontId="27" fillId="0" borderId="0" xfId="0" applyNumberFormat="1" applyFont="1"/>
    <xf numFmtId="0" fontId="28" fillId="3" borderId="5" xfId="0" applyFont="1" applyFill="1" applyBorder="1" applyAlignment="1">
      <alignment horizontal="center" vertical="center"/>
    </xf>
    <xf numFmtId="4" fontId="26" fillId="2" borderId="6" xfId="0" applyNumberFormat="1" applyFont="1" applyFill="1" applyBorder="1" applyAlignment="1">
      <alignment vertical="center"/>
    </xf>
    <xf numFmtId="4" fontId="26" fillId="0" borderId="6" xfId="0" applyNumberFormat="1" applyFont="1" applyBorder="1" applyAlignment="1">
      <alignment vertical="center"/>
    </xf>
    <xf numFmtId="164" fontId="26" fillId="0" borderId="6" xfId="0" applyNumberFormat="1" applyFont="1" applyBorder="1" applyAlignment="1">
      <alignment horizontal="center"/>
    </xf>
    <xf numFmtId="43" fontId="25" fillId="0" borderId="0" xfId="2" applyFont="1" applyAlignment="1" applyProtection="1">
      <alignment vertical="center"/>
    </xf>
    <xf numFmtId="4" fontId="26" fillId="2" borderId="2" xfId="0" applyNumberFormat="1" applyFont="1" applyFill="1" applyBorder="1" applyAlignment="1">
      <alignment vertical="center"/>
    </xf>
    <xf numFmtId="4" fontId="26" fillId="0" borderId="2" xfId="0" applyNumberFormat="1" applyFont="1" applyBorder="1" applyAlignment="1">
      <alignment vertical="center"/>
    </xf>
    <xf numFmtId="164" fontId="26" fillId="0" borderId="2" xfId="0" applyNumberFormat="1" applyFont="1" applyBorder="1" applyAlignment="1">
      <alignment horizontal="center"/>
    </xf>
    <xf numFmtId="43" fontId="25" fillId="0" borderId="0" xfId="0" applyNumberFormat="1" applyFont="1" applyAlignment="1">
      <alignment vertical="center"/>
    </xf>
    <xf numFmtId="4" fontId="26" fillId="2" borderId="2" xfId="0" applyNumberFormat="1" applyFont="1" applyFill="1" applyBorder="1" applyAlignment="1">
      <alignment horizontal="right" vertical="center"/>
    </xf>
    <xf numFmtId="4" fontId="27" fillId="0" borderId="3" xfId="0" applyNumberFormat="1" applyFont="1" applyBorder="1" applyAlignment="1">
      <alignment vertical="center"/>
    </xf>
    <xf numFmtId="164" fontId="27" fillId="0" borderId="1" xfId="0" applyNumberFormat="1" applyFont="1" applyBorder="1" applyAlignment="1">
      <alignment horizontal="center" vertical="center"/>
    </xf>
    <xf numFmtId="0" fontId="25" fillId="0" borderId="0" xfId="0" applyFont="1" applyAlignment="1">
      <alignment horizontal="left"/>
    </xf>
    <xf numFmtId="0" fontId="30" fillId="0" borderId="0" xfId="0" applyFont="1" applyAlignment="1">
      <alignment horizontal="right"/>
    </xf>
    <xf numFmtId="0" fontId="35" fillId="0" borderId="0" xfId="0" applyFont="1"/>
    <xf numFmtId="0" fontId="36" fillId="0" borderId="0" xfId="0" applyFont="1" applyAlignment="1">
      <alignment vertical="center"/>
    </xf>
    <xf numFmtId="0" fontId="37" fillId="0" borderId="0" xfId="0" applyFont="1"/>
    <xf numFmtId="43" fontId="37" fillId="0" borderId="0" xfId="2" applyFont="1"/>
    <xf numFmtId="0" fontId="38" fillId="0" borderId="0" xfId="0" applyFont="1"/>
    <xf numFmtId="4" fontId="28" fillId="3" borderId="5" xfId="0" applyNumberFormat="1" applyFont="1" applyFill="1" applyBorder="1" applyAlignment="1">
      <alignment horizontal="center" vertical="center" wrapText="1"/>
    </xf>
    <xf numFmtId="0" fontId="34" fillId="0" borderId="0" xfId="0" applyFont="1" applyAlignment="1">
      <alignment horizontal="left" vertical="center" wrapText="1"/>
    </xf>
    <xf numFmtId="0" fontId="28" fillId="3" borderId="5" xfId="0" applyFont="1" applyFill="1" applyBorder="1" applyAlignment="1">
      <alignment horizontal="center" vertical="center"/>
    </xf>
    <xf numFmtId="4" fontId="28" fillId="3" borderId="8" xfId="0" applyNumberFormat="1" applyFont="1" applyFill="1" applyBorder="1" applyAlignment="1">
      <alignment horizontal="center" vertical="center" wrapText="1"/>
    </xf>
    <xf numFmtId="4" fontId="28" fillId="3" borderId="9" xfId="0" applyNumberFormat="1" applyFont="1" applyFill="1" applyBorder="1" applyAlignment="1">
      <alignment horizontal="center" vertical="center" wrapText="1"/>
    </xf>
    <xf numFmtId="0" fontId="36" fillId="0" borderId="0" xfId="0" applyFont="1" applyAlignment="1">
      <alignment horizontal="left" vertical="top" wrapText="1"/>
    </xf>
    <xf numFmtId="4" fontId="2" fillId="0" borderId="0" xfId="0" applyNumberFormat="1" applyFont="1" applyAlignment="1">
      <alignment horizontal="center" vertical="center"/>
    </xf>
    <xf numFmtId="0" fontId="24" fillId="0" borderId="0" xfId="0" applyFont="1" applyAlignment="1">
      <alignment horizontal="left" vertical="center" wrapText="1"/>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2</xdr:col>
      <xdr:colOff>57150</xdr:colOff>
      <xdr:row>4</xdr:row>
      <xdr:rowOff>103571</xdr:rowOff>
    </xdr:to>
    <xdr:pic>
      <xdr:nvPicPr>
        <xdr:cNvPr id="4" name="Graphic 1">
          <a:extLst>
            <a:ext uri="{FF2B5EF4-FFF2-40B4-BE49-F238E27FC236}">
              <a16:creationId xmlns:a16="http://schemas.microsoft.com/office/drawing/2014/main" id="{331CB6E8-4D53-15A0-CF0D-E43A9F932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4750" cy="659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0"/>
  <sheetViews>
    <sheetView showGridLines="0" showRowColHeaders="0" tabSelected="1" zoomScaleNormal="100" zoomScaleSheetLayoutView="100" workbookViewId="0">
      <selection activeCell="F11" sqref="F11"/>
    </sheetView>
  </sheetViews>
  <sheetFormatPr defaultColWidth="9.1796875" defaultRowHeight="15" x14ac:dyDescent="0.3"/>
  <cols>
    <col min="1" max="1" width="8.7265625" style="97" customWidth="1"/>
    <col min="2" max="2" width="16.1796875" style="59" customWidth="1"/>
    <col min="3" max="4" width="21.54296875" style="59" customWidth="1"/>
    <col min="5" max="5" width="17.1796875" style="59" customWidth="1"/>
    <col min="6" max="6" width="17.81640625" style="59" customWidth="1"/>
    <col min="7" max="7" width="11.26953125" style="59" bestFit="1" customWidth="1"/>
    <col min="8" max="9" width="12.54296875" style="59" bestFit="1" customWidth="1"/>
    <col min="10" max="13" width="9.1796875" style="59"/>
    <col min="14" max="14" width="9.1796875" style="59" customWidth="1"/>
    <col min="15" max="16384" width="9.1796875" style="59"/>
  </cols>
  <sheetData>
    <row r="1" spans="1:20" x14ac:dyDescent="0.3">
      <c r="A1" s="59"/>
      <c r="F1" s="60"/>
    </row>
    <row r="2" spans="1:20" x14ac:dyDescent="0.3">
      <c r="A2" s="59"/>
      <c r="F2" s="60"/>
    </row>
    <row r="3" spans="1:20" x14ac:dyDescent="0.3">
      <c r="A3" s="59"/>
      <c r="F3" s="60"/>
    </row>
    <row r="4" spans="1:20" x14ac:dyDescent="0.3">
      <c r="A4" s="59"/>
      <c r="F4" s="60"/>
    </row>
    <row r="5" spans="1:20" x14ac:dyDescent="0.3">
      <c r="A5" s="59"/>
      <c r="F5" s="60"/>
    </row>
    <row r="6" spans="1:20" ht="30" customHeight="1" x14ac:dyDescent="0.3">
      <c r="A6" s="59"/>
      <c r="B6" s="61" t="s">
        <v>58</v>
      </c>
      <c r="C6" s="62"/>
      <c r="D6" s="62"/>
      <c r="E6" s="62"/>
      <c r="F6" s="63" t="s">
        <v>0</v>
      </c>
    </row>
    <row r="7" spans="1:20" ht="15.75" customHeight="1" x14ac:dyDescent="0.3">
      <c r="A7" s="59"/>
      <c r="F7" s="60"/>
      <c r="S7" s="64"/>
      <c r="T7" s="64"/>
    </row>
    <row r="8" spans="1:20" s="65" customFormat="1" ht="20.25" customHeight="1" x14ac:dyDescent="0.35">
      <c r="B8" s="66" t="s">
        <v>1</v>
      </c>
      <c r="C8" s="66"/>
      <c r="D8" s="66"/>
      <c r="E8" s="66"/>
      <c r="F8" s="67"/>
      <c r="S8" s="68"/>
      <c r="T8" s="69"/>
    </row>
    <row r="9" spans="1:20" s="65" customFormat="1" ht="20.25" customHeight="1" x14ac:dyDescent="0.35">
      <c r="B9" s="66"/>
      <c r="C9" s="66"/>
      <c r="D9" s="66"/>
      <c r="E9" s="66"/>
      <c r="F9" s="67"/>
      <c r="S9" s="68"/>
      <c r="T9" s="69"/>
    </row>
    <row r="10" spans="1:20" s="65" customFormat="1" ht="20.25" customHeight="1" x14ac:dyDescent="0.35">
      <c r="A10" s="70"/>
      <c r="B10" s="71"/>
      <c r="C10" s="71"/>
      <c r="D10" s="71"/>
      <c r="E10" s="71"/>
      <c r="F10" s="72" t="s">
        <v>2</v>
      </c>
    </row>
    <row r="11" spans="1:20" s="65" customFormat="1" ht="21.75" customHeight="1" x14ac:dyDescent="0.35">
      <c r="A11" s="73"/>
      <c r="B11" s="74" t="s">
        <v>3</v>
      </c>
      <c r="C11" s="74"/>
      <c r="D11" s="75"/>
      <c r="E11" s="74"/>
      <c r="F11" s="76"/>
      <c r="G11" s="77"/>
    </row>
    <row r="12" spans="1:20" s="65" customFormat="1" ht="21.75" customHeight="1" x14ac:dyDescent="0.35">
      <c r="A12" s="73"/>
      <c r="B12" s="74" t="s">
        <v>4</v>
      </c>
      <c r="C12" s="74"/>
      <c r="D12" s="75"/>
      <c r="E12" s="74"/>
      <c r="F12" s="76"/>
    </row>
    <row r="13" spans="1:20" s="65" customFormat="1" ht="21.75" customHeight="1" x14ac:dyDescent="0.35">
      <c r="A13" s="73"/>
      <c r="B13" s="74" t="s">
        <v>5</v>
      </c>
      <c r="C13" s="74"/>
      <c r="D13" s="75"/>
      <c r="E13" s="74"/>
      <c r="F13" s="76"/>
    </row>
    <row r="14" spans="1:20" s="65" customFormat="1" ht="21.75" customHeight="1" x14ac:dyDescent="0.35">
      <c r="A14" s="73"/>
      <c r="B14" s="74" t="s">
        <v>6</v>
      </c>
      <c r="C14" s="74"/>
      <c r="D14" s="75"/>
      <c r="E14" s="74"/>
      <c r="F14" s="76"/>
    </row>
    <row r="15" spans="1:20" s="65" customFormat="1" ht="21.75" customHeight="1" x14ac:dyDescent="0.35">
      <c r="A15" s="73"/>
      <c r="B15" s="74" t="s">
        <v>7</v>
      </c>
      <c r="C15" s="74"/>
      <c r="D15" s="75"/>
      <c r="E15" s="74"/>
      <c r="F15" s="76"/>
    </row>
    <row r="16" spans="1:20" s="65" customFormat="1" ht="21.5" customHeight="1" x14ac:dyDescent="0.35">
      <c r="A16" s="78"/>
      <c r="B16" s="79" t="s">
        <v>8</v>
      </c>
      <c r="C16" s="62"/>
      <c r="D16" s="62"/>
      <c r="E16" s="62"/>
      <c r="F16" s="79">
        <f>F11+F12-F13-F14-F15</f>
        <v>0</v>
      </c>
      <c r="G16" s="77"/>
    </row>
    <row r="17" spans="1:10" s="65" customFormat="1" ht="21.75" customHeight="1" thickBot="1" x14ac:dyDescent="0.4">
      <c r="A17" s="73"/>
      <c r="B17" s="62" t="s">
        <v>51</v>
      </c>
      <c r="C17" s="62"/>
      <c r="D17" s="62"/>
      <c r="E17" s="62"/>
      <c r="F17" s="80">
        <f>F29</f>
        <v>0</v>
      </c>
    </row>
    <row r="18" spans="1:10" s="65" customFormat="1" ht="20.25" customHeight="1" thickTop="1" x14ac:dyDescent="0.35">
      <c r="A18" s="73"/>
      <c r="B18" s="62"/>
      <c r="C18" s="81"/>
      <c r="D18" s="81"/>
      <c r="E18" s="81"/>
      <c r="F18" s="79"/>
    </row>
    <row r="19" spans="1:10" ht="19.149999999999999" customHeight="1" x14ac:dyDescent="0.3">
      <c r="A19" s="82"/>
      <c r="B19" s="104"/>
      <c r="C19" s="104"/>
      <c r="D19" s="104"/>
      <c r="E19" s="104"/>
      <c r="F19" s="104"/>
      <c r="G19" s="83"/>
    </row>
    <row r="20" spans="1:10" ht="19.149999999999999" customHeight="1" x14ac:dyDescent="0.3">
      <c r="A20" s="82"/>
      <c r="B20" s="66" t="s">
        <v>53</v>
      </c>
      <c r="C20" s="66"/>
      <c r="D20" s="66"/>
      <c r="E20" s="66"/>
      <c r="F20" s="66"/>
      <c r="G20" s="83"/>
    </row>
    <row r="21" spans="1:10" s="65" customFormat="1" ht="20.25" customHeight="1" x14ac:dyDescent="0.35">
      <c r="A21" s="70"/>
      <c r="B21" s="105" t="s">
        <v>52</v>
      </c>
      <c r="C21" s="105"/>
      <c r="D21" s="106" t="s">
        <v>10</v>
      </c>
      <c r="E21" s="106" t="s">
        <v>11</v>
      </c>
      <c r="F21" s="103" t="s">
        <v>12</v>
      </c>
    </row>
    <row r="22" spans="1:10" s="65" customFormat="1" ht="20.25" customHeight="1" x14ac:dyDescent="0.35">
      <c r="A22" s="70"/>
      <c r="B22" s="84" t="s">
        <v>13</v>
      </c>
      <c r="C22" s="84" t="s">
        <v>14</v>
      </c>
      <c r="D22" s="107"/>
      <c r="E22" s="107"/>
      <c r="F22" s="103"/>
    </row>
    <row r="23" spans="1:10" s="65" customFormat="1" ht="20.25" customHeight="1" x14ac:dyDescent="0.3">
      <c r="A23" s="70"/>
      <c r="B23" s="85">
        <v>0</v>
      </c>
      <c r="C23" s="85">
        <v>1000000</v>
      </c>
      <c r="D23" s="86">
        <f>IF(F16&lt;=C23,F16,C23)</f>
        <v>0</v>
      </c>
      <c r="E23" s="87">
        <v>0</v>
      </c>
      <c r="F23" s="86">
        <f>D23*E23</f>
        <v>0</v>
      </c>
      <c r="H23" s="88"/>
    </row>
    <row r="24" spans="1:10" s="65" customFormat="1" ht="20.25" customHeight="1" x14ac:dyDescent="0.3">
      <c r="A24" s="70"/>
      <c r="B24" s="89">
        <v>1000000.01</v>
      </c>
      <c r="C24" s="89">
        <v>3000000</v>
      </c>
      <c r="D24" s="90">
        <f>IF($F$16&gt;=C24,C24-C23,IF($F$16-B24&gt;0,$F$16-C23,0))</f>
        <v>0</v>
      </c>
      <c r="E24" s="91">
        <v>0.05</v>
      </c>
      <c r="F24" s="86">
        <f>D24*E24</f>
        <v>0</v>
      </c>
      <c r="H24" s="88"/>
      <c r="I24" s="92"/>
      <c r="J24" s="92"/>
    </row>
    <row r="25" spans="1:10" s="65" customFormat="1" ht="20.25" customHeight="1" x14ac:dyDescent="0.3">
      <c r="A25" s="70"/>
      <c r="B25" s="89">
        <v>3000000.01</v>
      </c>
      <c r="C25" s="89">
        <v>5000000</v>
      </c>
      <c r="D25" s="90">
        <f t="shared" ref="D25:D28" si="0">IF($F$16&gt;=C25,C25-C24,IF($F$16-B25&gt;0,$F$16-C24,0))</f>
        <v>0</v>
      </c>
      <c r="E25" s="91">
        <v>0.08</v>
      </c>
      <c r="F25" s="86">
        <f>D25*E25</f>
        <v>0</v>
      </c>
      <c r="H25" s="88"/>
    </row>
    <row r="26" spans="1:10" s="65" customFormat="1" ht="20.25" customHeight="1" x14ac:dyDescent="0.3">
      <c r="A26" s="70"/>
      <c r="B26" s="89">
        <v>5000000.01</v>
      </c>
      <c r="C26" s="89">
        <v>10000000</v>
      </c>
      <c r="D26" s="90">
        <f t="shared" si="0"/>
        <v>0</v>
      </c>
      <c r="E26" s="91">
        <v>0.1</v>
      </c>
      <c r="F26" s="86">
        <f t="shared" ref="F26:F27" si="1">D26*E26</f>
        <v>0</v>
      </c>
      <c r="H26" s="88"/>
    </row>
    <row r="27" spans="1:10" s="65" customFormat="1" ht="20.25" customHeight="1" x14ac:dyDescent="0.3">
      <c r="A27" s="70"/>
      <c r="B27" s="89">
        <v>10000000.01</v>
      </c>
      <c r="C27" s="89">
        <v>20000000</v>
      </c>
      <c r="D27" s="90">
        <f t="shared" si="0"/>
        <v>0</v>
      </c>
      <c r="E27" s="91">
        <v>0.15</v>
      </c>
      <c r="F27" s="86">
        <f t="shared" si="1"/>
        <v>0</v>
      </c>
      <c r="H27" s="88"/>
    </row>
    <row r="28" spans="1:10" s="65" customFormat="1" ht="20.25" customHeight="1" x14ac:dyDescent="0.3">
      <c r="A28" s="70"/>
      <c r="B28" s="89">
        <f t="shared" ref="B28" si="2">C27+1</f>
        <v>20000001</v>
      </c>
      <c r="C28" s="93" t="s">
        <v>15</v>
      </c>
      <c r="D28" s="90">
        <f t="shared" si="0"/>
        <v>0</v>
      </c>
      <c r="E28" s="91">
        <v>0.2</v>
      </c>
      <c r="F28" s="86">
        <f>D28*E28</f>
        <v>0</v>
      </c>
      <c r="H28" s="88"/>
    </row>
    <row r="29" spans="1:10" s="65" customFormat="1" ht="20.25" customHeight="1" thickBot="1" x14ac:dyDescent="0.4">
      <c r="A29" s="70"/>
      <c r="B29" s="61"/>
      <c r="C29" s="61"/>
      <c r="D29" s="94">
        <f>ROUND(SUM(D23:D28),0)</f>
        <v>0</v>
      </c>
      <c r="E29" s="95"/>
      <c r="F29" s="94">
        <f>ROUND(SUM(F23:F28),0)</f>
        <v>0</v>
      </c>
    </row>
    <row r="30" spans="1:10" s="65" customFormat="1" ht="20.25" customHeight="1" x14ac:dyDescent="0.3">
      <c r="A30" s="70"/>
      <c r="D30" s="96"/>
    </row>
    <row r="31" spans="1:10" s="65" customFormat="1" ht="20" customHeight="1" x14ac:dyDescent="0.3">
      <c r="A31" s="70"/>
      <c r="D31" s="96"/>
    </row>
    <row r="32" spans="1:10" s="98" customFormat="1" ht="11.5" x14ac:dyDescent="0.25">
      <c r="B32" s="99" t="s">
        <v>54</v>
      </c>
      <c r="C32" s="100"/>
      <c r="D32" s="101"/>
      <c r="E32" s="100"/>
      <c r="F32" s="102"/>
    </row>
    <row r="33" spans="2:6" s="98" customFormat="1" ht="22.25" customHeight="1" x14ac:dyDescent="0.2">
      <c r="B33" s="108" t="s">
        <v>55</v>
      </c>
      <c r="C33" s="108"/>
      <c r="D33" s="108"/>
      <c r="E33" s="108"/>
      <c r="F33" s="108"/>
    </row>
    <row r="34" spans="2:6" s="98" customFormat="1" ht="11.5" x14ac:dyDescent="0.25">
      <c r="B34" s="99" t="s">
        <v>56</v>
      </c>
      <c r="C34" s="100"/>
      <c r="D34" s="101"/>
      <c r="E34" s="100"/>
      <c r="F34" s="102"/>
    </row>
    <row r="35" spans="2:6" s="98" customFormat="1" ht="11.5" x14ac:dyDescent="0.25">
      <c r="B35" s="99" t="s">
        <v>59</v>
      </c>
      <c r="C35" s="100"/>
      <c r="D35" s="101"/>
      <c r="E35" s="100"/>
      <c r="F35" s="102"/>
    </row>
    <row r="36" spans="2:6" s="98" customFormat="1" ht="11.5" x14ac:dyDescent="0.25">
      <c r="B36" s="99" t="s">
        <v>57</v>
      </c>
      <c r="C36" s="100"/>
      <c r="D36" s="101"/>
      <c r="E36" s="100"/>
      <c r="F36" s="102"/>
    </row>
    <row r="37" spans="2:6" ht="20.25" customHeight="1" x14ac:dyDescent="0.3">
      <c r="B37" s="96"/>
      <c r="C37" s="96"/>
      <c r="E37" s="96"/>
      <c r="F37" s="96"/>
    </row>
    <row r="38" spans="2:6" ht="20.25" customHeight="1" x14ac:dyDescent="0.3">
      <c r="B38" s="96"/>
      <c r="C38" s="96"/>
      <c r="E38" s="96"/>
      <c r="F38" s="96"/>
    </row>
    <row r="39" spans="2:6" ht="20.25" customHeight="1" x14ac:dyDescent="0.3">
      <c r="B39" s="96"/>
      <c r="C39" s="96"/>
      <c r="E39" s="96"/>
      <c r="F39" s="96"/>
    </row>
    <row r="40" spans="2:6" ht="13" customHeight="1" x14ac:dyDescent="0.3">
      <c r="B40" s="96"/>
      <c r="C40" s="96"/>
      <c r="E40" s="96"/>
      <c r="F40" s="96"/>
    </row>
  </sheetData>
  <sheetProtection algorithmName="SHA-512" hashValue="0bt3udeOa7DVLTOid0H0QltefORobAftWkYcDkYiKxZGQr4VfOpmOiUJAkYYnTFKVF2Q4qK13hP243PTd5QBFw==" saltValue="j8sGdyuFLi37MMLtAFN5Dw==" spinCount="100000" sheet="1" objects="1" selectLockedCells="1"/>
  <mergeCells count="6">
    <mergeCell ref="B33:F33"/>
    <mergeCell ref="F21:F22"/>
    <mergeCell ref="B19:F19"/>
    <mergeCell ref="B21:C21"/>
    <mergeCell ref="D21:D22"/>
    <mergeCell ref="E21:E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796875" defaultRowHeight="13" x14ac:dyDescent="0.3"/>
  <cols>
    <col min="1" max="1" width="8.7265625" style="8" customWidth="1"/>
    <col min="2" max="2" width="16.1796875" style="9" customWidth="1"/>
    <col min="3" max="4" width="21.54296875" style="9" customWidth="1"/>
    <col min="5" max="5" width="16.26953125" style="9" customWidth="1"/>
    <col min="6" max="7" width="17.81640625" style="9" customWidth="1"/>
    <col min="8" max="8" width="21.453125" style="9" customWidth="1"/>
    <col min="9" max="13" width="9.1796875" style="9"/>
    <col min="14" max="14" width="9.1796875" style="9" customWidth="1"/>
    <col min="15" max="16384" width="9.1796875" style="9"/>
  </cols>
  <sheetData>
    <row r="1" spans="2:20" customFormat="1" ht="14.5" x14ac:dyDescent="0.35">
      <c r="F1" s="3"/>
      <c r="G1" s="3"/>
    </row>
    <row r="2" spans="2:20" customFormat="1" ht="14.5" x14ac:dyDescent="0.35">
      <c r="F2" s="3"/>
      <c r="G2" s="3"/>
    </row>
    <row r="3" spans="2:20" customFormat="1" ht="14.5" x14ac:dyDescent="0.35">
      <c r="F3" s="3"/>
      <c r="G3" s="3"/>
    </row>
    <row r="4" spans="2:20" customFormat="1" ht="14.5" x14ac:dyDescent="0.35">
      <c r="F4" s="3"/>
      <c r="G4" s="3"/>
    </row>
    <row r="5" spans="2:20" customFormat="1" ht="14.5" x14ac:dyDescent="0.35">
      <c r="F5" s="3"/>
      <c r="G5" s="3"/>
    </row>
    <row r="6" spans="2:20" customFormat="1" ht="14.5" x14ac:dyDescent="0.35">
      <c r="F6" s="3"/>
      <c r="G6" s="3"/>
    </row>
    <row r="7" spans="2:20" customFormat="1" ht="14.5" x14ac:dyDescent="0.35">
      <c r="F7" s="3"/>
      <c r="G7" s="3"/>
    </row>
    <row r="8" spans="2:20" customFormat="1" ht="30" customHeight="1" x14ac:dyDescent="0.65">
      <c r="B8" s="12" t="s">
        <v>16</v>
      </c>
      <c r="C8" s="11"/>
      <c r="D8" s="11"/>
      <c r="E8" s="11"/>
      <c r="F8" s="13"/>
      <c r="G8" s="13" t="s">
        <v>17</v>
      </c>
    </row>
    <row r="9" spans="2:20" customFormat="1" ht="15.75" customHeight="1" x14ac:dyDescent="0.35">
      <c r="F9" s="3"/>
      <c r="G9" s="3"/>
      <c r="S9" s="1"/>
      <c r="T9" s="1"/>
    </row>
    <row r="10" spans="2:20" s="4" customFormat="1" ht="20.25" customHeight="1" x14ac:dyDescent="0.35">
      <c r="B10" s="2" t="s">
        <v>1</v>
      </c>
      <c r="C10" s="2"/>
      <c r="D10" s="2"/>
      <c r="E10" s="2"/>
      <c r="F10" s="5"/>
      <c r="G10" s="5"/>
      <c r="S10" s="6"/>
      <c r="T10" s="7"/>
    </row>
    <row r="11" spans="2:20" s="4" customFormat="1" ht="20.25" customHeight="1" x14ac:dyDescent="0.35">
      <c r="B11" s="2"/>
      <c r="C11" s="2"/>
      <c r="D11" s="2"/>
      <c r="E11" s="2"/>
      <c r="F11" s="5"/>
      <c r="G11" s="5"/>
      <c r="S11" s="6"/>
      <c r="T11" s="7"/>
    </row>
    <row r="12" spans="2:20" s="4" customFormat="1" ht="20.25" customHeight="1" x14ac:dyDescent="0.35">
      <c r="B12" s="29" t="s">
        <v>18</v>
      </c>
      <c r="C12" s="2"/>
      <c r="D12" s="2"/>
      <c r="E12" s="2"/>
      <c r="F12" s="30"/>
      <c r="G12" s="52">
        <v>1</v>
      </c>
      <c r="S12" s="6"/>
      <c r="T12" s="7"/>
    </row>
    <row r="13" spans="2:20" s="4" customFormat="1" ht="20.25" customHeight="1" x14ac:dyDescent="0.35">
      <c r="B13" s="29" t="s">
        <v>19</v>
      </c>
      <c r="C13" s="2"/>
      <c r="D13" s="2"/>
      <c r="E13" s="2"/>
      <c r="F13" s="30"/>
      <c r="G13" s="53" t="s">
        <v>20</v>
      </c>
      <c r="S13" s="6"/>
      <c r="T13" s="7"/>
    </row>
    <row r="14" spans="2:20" s="4" customFormat="1" ht="20.25" customHeight="1" x14ac:dyDescent="0.35">
      <c r="B14" s="29"/>
      <c r="C14" s="2"/>
      <c r="D14" s="2"/>
      <c r="E14" s="2"/>
      <c r="F14" s="5"/>
      <c r="G14" s="5"/>
      <c r="S14" s="6"/>
      <c r="T14" s="7"/>
    </row>
    <row r="15" spans="2:20" s="4" customFormat="1" ht="20.25" customHeight="1" x14ac:dyDescent="0.35">
      <c r="C15" s="2"/>
      <c r="D15" s="2"/>
      <c r="E15" s="2"/>
      <c r="F15" s="44"/>
      <c r="G15" s="44" t="s">
        <v>21</v>
      </c>
      <c r="S15" s="6"/>
      <c r="T15" s="7"/>
    </row>
    <row r="16" spans="2:20" s="4" customFormat="1" ht="20.25" customHeight="1" x14ac:dyDescent="0.35">
      <c r="B16" s="2"/>
      <c r="C16" s="2"/>
      <c r="D16" s="2"/>
      <c r="E16" s="2"/>
      <c r="F16" s="31"/>
      <c r="G16" s="32" t="s">
        <v>22</v>
      </c>
      <c r="S16" s="6"/>
      <c r="T16" s="7"/>
    </row>
    <row r="17" spans="1:14" s="4" customFormat="1" ht="20.25" customHeight="1" x14ac:dyDescent="0.35">
      <c r="A17" s="33"/>
      <c r="B17" s="35" t="s">
        <v>23</v>
      </c>
      <c r="C17" s="35"/>
      <c r="D17" s="36"/>
      <c r="E17" s="35"/>
      <c r="F17" s="35"/>
      <c r="G17" s="54">
        <v>0</v>
      </c>
    </row>
    <row r="18" spans="1:14" s="4" customFormat="1" ht="20.25" customHeight="1" x14ac:dyDescent="0.35">
      <c r="A18" s="33"/>
      <c r="B18" s="35" t="s">
        <v>24</v>
      </c>
      <c r="C18" s="35"/>
      <c r="D18" s="36"/>
      <c r="E18" s="35"/>
      <c r="F18" s="35"/>
      <c r="G18" s="54">
        <v>0</v>
      </c>
    </row>
    <row r="19" spans="1:14" s="4" customFormat="1" ht="20.25" customHeight="1" x14ac:dyDescent="0.35">
      <c r="A19" s="33"/>
      <c r="B19" s="36" t="s">
        <v>25</v>
      </c>
      <c r="C19" s="35"/>
      <c r="D19" s="29"/>
      <c r="E19" s="35"/>
      <c r="F19" s="35"/>
      <c r="G19" s="54">
        <v>0</v>
      </c>
      <c r="N19" s="46"/>
    </row>
    <row r="20" spans="1:14" s="4" customFormat="1" ht="20.25" customHeight="1" x14ac:dyDescent="0.35">
      <c r="A20" s="33"/>
      <c r="B20" s="29" t="s">
        <v>26</v>
      </c>
      <c r="C20" s="35"/>
      <c r="D20" s="29"/>
      <c r="E20" s="35"/>
      <c r="F20" s="35"/>
      <c r="G20" s="54">
        <v>0</v>
      </c>
    </row>
    <row r="21" spans="1:14" s="4" customFormat="1" ht="20.25" customHeight="1" x14ac:dyDescent="0.35">
      <c r="A21" s="33"/>
      <c r="B21" s="37" t="s">
        <v>27</v>
      </c>
      <c r="C21" s="35"/>
      <c r="D21" s="29"/>
      <c r="E21" s="35"/>
      <c r="F21" s="35"/>
      <c r="G21" s="38">
        <f>SUM(G17:G20)</f>
        <v>0</v>
      </c>
    </row>
    <row r="22" spans="1:14" s="4" customFormat="1" ht="20.25" customHeight="1" x14ac:dyDescent="0.35">
      <c r="A22" s="33"/>
      <c r="B22" s="29"/>
      <c r="C22" s="35"/>
      <c r="D22" s="29"/>
      <c r="E22" s="35"/>
      <c r="F22" s="35"/>
      <c r="G22" s="35"/>
    </row>
    <row r="23" spans="1:14" s="4" customFormat="1" ht="20.25" customHeight="1" x14ac:dyDescent="0.35">
      <c r="A23" s="40"/>
      <c r="B23" s="29" t="s">
        <v>28</v>
      </c>
      <c r="C23" s="29"/>
      <c r="D23" s="29"/>
      <c r="E23" s="29"/>
      <c r="F23" s="35"/>
      <c r="G23" s="35">
        <f>IF(G12&lt;=0,0,IF(G12&gt;12,G17,G17*12/G12))</f>
        <v>0</v>
      </c>
    </row>
    <row r="24" spans="1:14" s="4" customFormat="1" ht="20.25" customHeight="1" x14ac:dyDescent="0.35">
      <c r="A24" s="40"/>
      <c r="B24" s="29" t="s">
        <v>29</v>
      </c>
      <c r="C24" s="29"/>
      <c r="D24" s="29"/>
      <c r="E24" s="29"/>
      <c r="F24" s="35"/>
      <c r="G24" s="35">
        <f>G23+G18</f>
        <v>0</v>
      </c>
    </row>
    <row r="25" spans="1:14" s="4" customFormat="1" ht="20.25" customHeight="1" x14ac:dyDescent="0.35">
      <c r="A25" s="40"/>
      <c r="B25" s="37"/>
      <c r="C25" s="37"/>
      <c r="D25" s="37"/>
      <c r="E25" s="37"/>
      <c r="F25" s="35"/>
      <c r="G25" s="39"/>
    </row>
    <row r="26" spans="1:14" s="4" customFormat="1" ht="20.25" customHeight="1" x14ac:dyDescent="0.35">
      <c r="A26" s="40"/>
      <c r="B26" s="29" t="s">
        <v>30</v>
      </c>
      <c r="C26" s="37"/>
      <c r="D26" s="37"/>
      <c r="E26" s="37"/>
      <c r="F26" s="35"/>
      <c r="G26" s="35">
        <f>F60</f>
        <v>0</v>
      </c>
    </row>
    <row r="27" spans="1:14" s="4" customFormat="1" ht="20.25" customHeight="1" x14ac:dyDescent="0.35">
      <c r="A27" s="40"/>
      <c r="B27" s="29" t="s">
        <v>31</v>
      </c>
      <c r="C27" s="37"/>
      <c r="D27" s="37"/>
      <c r="E27" s="37"/>
      <c r="F27" s="35"/>
      <c r="G27" s="35">
        <f>F69</f>
        <v>0</v>
      </c>
    </row>
    <row r="28" spans="1:14" s="4" customFormat="1" ht="20.25" customHeight="1" x14ac:dyDescent="0.35">
      <c r="A28" s="40"/>
      <c r="B28" s="37" t="s">
        <v>32</v>
      </c>
      <c r="C28" s="37"/>
      <c r="D28" s="37"/>
      <c r="E28" s="37"/>
      <c r="F28" s="35"/>
      <c r="G28" s="38">
        <f>G26-G27</f>
        <v>0</v>
      </c>
    </row>
    <row r="29" spans="1:14" s="4" customFormat="1" ht="20.25" customHeight="1" x14ac:dyDescent="0.35">
      <c r="A29" s="40"/>
      <c r="B29" s="37"/>
      <c r="C29" s="37"/>
      <c r="D29" s="37"/>
      <c r="E29" s="37"/>
      <c r="F29" s="35"/>
      <c r="G29" s="39"/>
    </row>
    <row r="30" spans="1:14" s="4" customFormat="1" ht="20.25" customHeight="1" x14ac:dyDescent="0.35">
      <c r="A30" s="33"/>
      <c r="B30" s="37" t="s">
        <v>33</v>
      </c>
      <c r="C30" s="34"/>
      <c r="D30" s="34"/>
      <c r="E30" s="34"/>
      <c r="F30" s="35"/>
      <c r="G30" s="39">
        <f>IF(G13="no",0,250*G12)</f>
        <v>0</v>
      </c>
    </row>
    <row r="31" spans="1:14" s="4" customFormat="1" ht="20.25" customHeight="1" x14ac:dyDescent="0.35">
      <c r="A31" s="33"/>
      <c r="B31" s="37"/>
      <c r="C31" s="34"/>
      <c r="D31" s="34"/>
      <c r="E31" s="34"/>
      <c r="F31" s="35"/>
      <c r="G31" s="39"/>
    </row>
    <row r="32" spans="1:14" s="4" customFormat="1" ht="20.25" customHeight="1" x14ac:dyDescent="0.35">
      <c r="A32" s="33"/>
      <c r="B32" s="29" t="s">
        <v>34</v>
      </c>
      <c r="C32" s="29"/>
      <c r="D32" s="29"/>
      <c r="E32" s="29"/>
      <c r="F32" s="35"/>
      <c r="G32" s="35">
        <f>G27/12*G12</f>
        <v>0</v>
      </c>
      <c r="I32" s="46"/>
      <c r="J32" s="46"/>
    </row>
    <row r="33" spans="1:11" s="4" customFormat="1" ht="20.25" customHeight="1" x14ac:dyDescent="0.35">
      <c r="A33" s="33"/>
      <c r="B33" s="29" t="s">
        <v>35</v>
      </c>
      <c r="C33" s="29"/>
      <c r="D33" s="29"/>
      <c r="E33" s="29"/>
      <c r="F33" s="35"/>
      <c r="G33" s="35">
        <f>G28</f>
        <v>0</v>
      </c>
      <c r="I33" s="46"/>
      <c r="J33" s="46"/>
    </row>
    <row r="34" spans="1:11" s="4" customFormat="1" ht="20.25" customHeight="1" x14ac:dyDescent="0.35">
      <c r="A34" s="33"/>
      <c r="B34" s="29" t="s">
        <v>36</v>
      </c>
      <c r="C34" s="29"/>
      <c r="D34" s="29"/>
      <c r="E34" s="29"/>
      <c r="F34" s="35"/>
      <c r="G34" s="35">
        <f>IF((G32+G33)&gt;G30,G30,G32)</f>
        <v>0</v>
      </c>
      <c r="I34" s="46"/>
      <c r="J34" s="46"/>
    </row>
    <row r="35" spans="1:11" s="4" customFormat="1" ht="20.25" customHeight="1" x14ac:dyDescent="0.35">
      <c r="A35" s="33"/>
      <c r="B35" s="37" t="s">
        <v>37</v>
      </c>
      <c r="C35" s="47"/>
      <c r="D35" s="47"/>
      <c r="E35" s="47"/>
      <c r="F35" s="39"/>
      <c r="G35" s="38">
        <f>(G32+G33)-G34</f>
        <v>0</v>
      </c>
    </row>
    <row r="36" spans="1:11" s="4" customFormat="1" ht="20.25" customHeight="1" x14ac:dyDescent="0.35">
      <c r="A36" s="33"/>
      <c r="B36" s="29" t="s">
        <v>38</v>
      </c>
      <c r="C36" s="34"/>
      <c r="D36" s="34"/>
      <c r="E36" s="34"/>
      <c r="F36" s="35"/>
      <c r="G36" s="55">
        <v>0</v>
      </c>
    </row>
    <row r="37" spans="1:11" s="4" customFormat="1" ht="20.25" customHeight="1" x14ac:dyDescent="0.35">
      <c r="A37" s="33"/>
      <c r="B37" s="37" t="s">
        <v>39</v>
      </c>
      <c r="C37" s="47"/>
      <c r="D37" s="47"/>
      <c r="E37" s="47"/>
      <c r="G37" s="39">
        <f>IF(G34=0,G32-G36,G35-G36)</f>
        <v>0</v>
      </c>
    </row>
    <row r="38" spans="1:11" s="4" customFormat="1" ht="20.25" customHeight="1" x14ac:dyDescent="0.35">
      <c r="A38" s="33"/>
      <c r="B38" s="37"/>
      <c r="C38" s="34"/>
      <c r="D38" s="34"/>
      <c r="E38" s="34"/>
      <c r="F38" s="35"/>
      <c r="G38" s="39"/>
    </row>
    <row r="39" spans="1:11" s="4" customFormat="1" ht="20.25" customHeight="1" x14ac:dyDescent="0.35">
      <c r="A39" s="33"/>
      <c r="B39" s="2" t="s">
        <v>40</v>
      </c>
      <c r="C39" s="34"/>
      <c r="D39" s="34"/>
      <c r="E39" s="34"/>
      <c r="F39" s="35"/>
      <c r="G39" s="45">
        <f>G30-G34</f>
        <v>0</v>
      </c>
    </row>
    <row r="40" spans="1:11" s="4" customFormat="1" ht="20.25" customHeight="1" x14ac:dyDescent="0.35">
      <c r="A40" s="33"/>
      <c r="B40" s="37"/>
      <c r="C40" s="34"/>
      <c r="D40" s="34"/>
      <c r="E40" s="34"/>
      <c r="F40" s="35"/>
      <c r="G40" s="39"/>
    </row>
    <row r="41" spans="1:11" s="4" customFormat="1" ht="20.25" customHeight="1" x14ac:dyDescent="0.35">
      <c r="A41" s="33"/>
      <c r="B41" s="37" t="s">
        <v>41</v>
      </c>
      <c r="C41" s="34"/>
      <c r="D41" s="34"/>
      <c r="E41" s="34"/>
      <c r="F41" s="35"/>
      <c r="G41" s="39">
        <f>IF(G19&gt;36000,(G19-36000)*0.25,0)</f>
        <v>0</v>
      </c>
    </row>
    <row r="42" spans="1:11" s="4" customFormat="1" ht="20.25" customHeight="1" x14ac:dyDescent="0.35">
      <c r="A42" s="33"/>
      <c r="B42" s="29" t="s">
        <v>38</v>
      </c>
      <c r="C42" s="34"/>
      <c r="D42" s="34"/>
      <c r="E42" s="34"/>
      <c r="F42" s="35"/>
      <c r="G42" s="55">
        <v>0</v>
      </c>
    </row>
    <row r="43" spans="1:11" s="4" customFormat="1" ht="20.25" customHeight="1" x14ac:dyDescent="0.35">
      <c r="A43" s="33"/>
      <c r="B43" s="37" t="s">
        <v>42</v>
      </c>
      <c r="C43" s="34"/>
      <c r="D43" s="34"/>
      <c r="E43" s="34"/>
      <c r="G43" s="39">
        <f>G41-G42</f>
        <v>0</v>
      </c>
    </row>
    <row r="44" spans="1:11" s="4" customFormat="1" ht="20.25" customHeight="1" x14ac:dyDescent="0.35">
      <c r="A44" s="33"/>
      <c r="B44" s="37"/>
      <c r="C44" s="34"/>
      <c r="D44" s="34"/>
      <c r="E44" s="34"/>
      <c r="F44" s="41"/>
      <c r="G44" s="41"/>
      <c r="K44" s="45"/>
    </row>
    <row r="45" spans="1:11" s="4" customFormat="1" ht="20.25" customHeight="1" x14ac:dyDescent="0.35">
      <c r="A45" s="33"/>
      <c r="B45" s="37" t="s">
        <v>43</v>
      </c>
      <c r="C45" s="34"/>
      <c r="D45" s="34"/>
      <c r="E45" s="34"/>
      <c r="F45" s="35"/>
      <c r="G45" s="39">
        <f>IF(G20&lt;35000,0,(G20-35000)*0.1)</f>
        <v>0</v>
      </c>
    </row>
    <row r="46" spans="1:11" s="4" customFormat="1" ht="20.25" customHeight="1" x14ac:dyDescent="0.35">
      <c r="A46" s="33"/>
      <c r="B46" s="29" t="s">
        <v>38</v>
      </c>
      <c r="C46" s="34"/>
      <c r="D46" s="34"/>
      <c r="E46" s="34"/>
      <c r="F46" s="35"/>
      <c r="G46" s="55">
        <v>0</v>
      </c>
    </row>
    <row r="47" spans="1:11" s="4" customFormat="1" ht="20.25" customHeight="1" x14ac:dyDescent="0.35">
      <c r="A47" s="33"/>
      <c r="B47" s="37" t="s">
        <v>44</v>
      </c>
      <c r="C47" s="34"/>
      <c r="D47" s="34"/>
      <c r="E47" s="34"/>
      <c r="G47" s="39">
        <f>G45-G46</f>
        <v>0</v>
      </c>
    </row>
    <row r="48" spans="1:11" s="4" customFormat="1" ht="20.25" customHeight="1" x14ac:dyDescent="0.35">
      <c r="A48" s="33"/>
      <c r="B48" s="37"/>
      <c r="C48" s="34"/>
      <c r="D48" s="34"/>
      <c r="E48" s="34"/>
      <c r="F48" s="39"/>
    </row>
    <row r="49" spans="1:8" s="4" customFormat="1" ht="20.25" customHeight="1" thickBot="1" x14ac:dyDescent="0.4">
      <c r="A49" s="33"/>
      <c r="B49" s="37" t="s">
        <v>9</v>
      </c>
      <c r="C49" s="34"/>
      <c r="D49" s="34"/>
      <c r="E49" s="34"/>
      <c r="G49" s="42">
        <f>G37+G43+G47</f>
        <v>0</v>
      </c>
    </row>
    <row r="50" spans="1:8" customFormat="1" ht="20.25" customHeight="1" thickTop="1" x14ac:dyDescent="0.35">
      <c r="A50" s="26"/>
      <c r="B50" s="27"/>
      <c r="C50" s="25"/>
      <c r="D50" s="25"/>
      <c r="E50" s="25"/>
      <c r="F50" s="15"/>
      <c r="G50" s="14"/>
    </row>
    <row r="51" spans="1:8" customFormat="1" ht="44.25" customHeight="1" x14ac:dyDescent="0.35">
      <c r="A51" s="26"/>
      <c r="B51" s="110" t="str">
        <f>IF(G13="yes","Note that in this calculation the disability tax credit reduces only the tax calculated as be tax tables. this is so that the tax calculation can balance back to the one calculated in VIP Premier.",".")</f>
        <v>.</v>
      </c>
      <c r="C51" s="110"/>
      <c r="D51" s="110"/>
      <c r="E51" s="110"/>
      <c r="F51" s="110"/>
      <c r="G51" s="110"/>
      <c r="H51" s="48"/>
    </row>
    <row r="52" spans="1:8" customFormat="1" ht="20.25" customHeight="1" x14ac:dyDescent="0.35">
      <c r="A52" s="26"/>
      <c r="B52" s="58"/>
      <c r="C52" s="58"/>
      <c r="D52" s="58"/>
      <c r="E52" s="58"/>
      <c r="F52" s="58"/>
      <c r="G52" s="58"/>
      <c r="H52" s="48"/>
    </row>
    <row r="53" spans="1:8" customFormat="1" ht="20.25" customHeight="1" x14ac:dyDescent="0.35">
      <c r="A53" s="10"/>
      <c r="B53" s="29" t="s">
        <v>30</v>
      </c>
      <c r="C53" s="28"/>
      <c r="D53" s="28"/>
      <c r="E53" s="28"/>
      <c r="F53" s="16"/>
      <c r="G53" s="16"/>
    </row>
    <row r="54" spans="1:8" customFormat="1" ht="20.25" customHeight="1" x14ac:dyDescent="0.35">
      <c r="A54" s="10"/>
      <c r="B54" s="111" t="s">
        <v>45</v>
      </c>
      <c r="C54" s="111"/>
      <c r="D54" s="112" t="s">
        <v>46</v>
      </c>
      <c r="E54" s="113" t="s">
        <v>11</v>
      </c>
      <c r="F54" s="112" t="s">
        <v>47</v>
      </c>
      <c r="G54" s="109"/>
    </row>
    <row r="55" spans="1:8" customFormat="1" ht="20.25" customHeight="1" x14ac:dyDescent="0.35">
      <c r="A55" s="10"/>
      <c r="B55" s="57" t="s">
        <v>48</v>
      </c>
      <c r="C55" s="57" t="s">
        <v>49</v>
      </c>
      <c r="D55" s="112"/>
      <c r="E55" s="113"/>
      <c r="F55" s="112"/>
      <c r="G55" s="109"/>
    </row>
    <row r="56" spans="1:8" customFormat="1" ht="20.25" customHeight="1" x14ac:dyDescent="0.35">
      <c r="A56" s="10"/>
      <c r="B56" s="17">
        <v>0</v>
      </c>
      <c r="C56" s="17">
        <v>36000</v>
      </c>
      <c r="D56" s="18">
        <f>IF(G24&lt;=C56,G24,C56)</f>
        <v>0</v>
      </c>
      <c r="E56" s="50">
        <v>0</v>
      </c>
      <c r="F56" s="20">
        <f>D56*E56</f>
        <v>0</v>
      </c>
      <c r="G56" s="15"/>
    </row>
    <row r="57" spans="1:8" customFormat="1" ht="20.25" customHeight="1" x14ac:dyDescent="0.35">
      <c r="A57" s="10"/>
      <c r="B57" s="19">
        <v>36000.01</v>
      </c>
      <c r="C57" s="19">
        <v>45600</v>
      </c>
      <c r="D57" s="43">
        <f>IF(G$24&gt;=B57,IF(G$24&lt;=C57,G$24-C56,C57-C56),0)</f>
        <v>0</v>
      </c>
      <c r="E57" s="51">
        <v>0.25</v>
      </c>
      <c r="F57" s="20">
        <f>D57*E57</f>
        <v>0</v>
      </c>
      <c r="G57" s="15"/>
    </row>
    <row r="58" spans="1:8" customFormat="1" ht="20.25" customHeight="1" x14ac:dyDescent="0.35">
      <c r="A58" s="10"/>
      <c r="B58" s="19">
        <v>45600.01</v>
      </c>
      <c r="C58" s="19">
        <v>70800</v>
      </c>
      <c r="D58" s="43">
        <f>IF(G$24&gt;=B58,IF(G$24&lt;=C58,G$24-C57,C58-C57),0)</f>
        <v>0</v>
      </c>
      <c r="E58" s="51">
        <v>0.3</v>
      </c>
      <c r="F58" s="20">
        <f>D58*E58</f>
        <v>0</v>
      </c>
      <c r="G58" s="15"/>
    </row>
    <row r="59" spans="1:8" customFormat="1" ht="20.25" customHeight="1" x14ac:dyDescent="0.35">
      <c r="A59" s="10"/>
      <c r="B59" s="19">
        <v>70800.009999999995</v>
      </c>
      <c r="C59" s="21" t="s">
        <v>15</v>
      </c>
      <c r="D59" s="20">
        <f>IF(G24&gt;=B59,G24-C58,0)</f>
        <v>0</v>
      </c>
      <c r="E59" s="51">
        <v>0.35</v>
      </c>
      <c r="F59" s="20">
        <f>D59*E59</f>
        <v>0</v>
      </c>
      <c r="G59" s="15"/>
    </row>
    <row r="60" spans="1:8" customFormat="1" ht="20.25" customHeight="1" thickBot="1" x14ac:dyDescent="0.4">
      <c r="A60" s="10"/>
      <c r="B60" s="22"/>
      <c r="C60" s="22"/>
      <c r="D60" s="23">
        <f>SUM(D56:D59)</f>
        <v>0</v>
      </c>
      <c r="E60" s="24"/>
      <c r="F60" s="23">
        <f>SUM(F56:F59)</f>
        <v>0</v>
      </c>
      <c r="G60" s="14"/>
    </row>
    <row r="61" spans="1:8" customFormat="1" ht="20.25" customHeight="1" x14ac:dyDescent="0.35">
      <c r="A61" s="10"/>
      <c r="B61" s="22"/>
      <c r="C61" s="22"/>
      <c r="D61" s="14"/>
      <c r="E61" s="49"/>
      <c r="F61" s="14"/>
      <c r="G61" s="14"/>
    </row>
    <row r="62" spans="1:8" customFormat="1" ht="20.25" customHeight="1" x14ac:dyDescent="0.35">
      <c r="A62" s="10"/>
      <c r="B62" s="29" t="s">
        <v>31</v>
      </c>
    </row>
    <row r="63" spans="1:8" customFormat="1" ht="20.25" customHeight="1" x14ac:dyDescent="0.35">
      <c r="A63" s="10"/>
      <c r="B63" s="111" t="s">
        <v>45</v>
      </c>
      <c r="C63" s="111"/>
      <c r="D63" s="112" t="s">
        <v>46</v>
      </c>
      <c r="E63" s="113" t="s">
        <v>11</v>
      </c>
      <c r="F63" s="112" t="s">
        <v>47</v>
      </c>
      <c r="G63" s="109"/>
    </row>
    <row r="64" spans="1:8" customFormat="1" ht="20.25" customHeight="1" x14ac:dyDescent="0.35">
      <c r="A64" s="10"/>
      <c r="B64" s="57" t="s">
        <v>48</v>
      </c>
      <c r="C64" s="57" t="s">
        <v>49</v>
      </c>
      <c r="D64" s="112"/>
      <c r="E64" s="113"/>
      <c r="F64" s="112"/>
      <c r="G64" s="109"/>
    </row>
    <row r="65" spans="1:7" customFormat="1" ht="20.25" customHeight="1" x14ac:dyDescent="0.35">
      <c r="A65" s="10"/>
      <c r="B65" s="17">
        <v>0</v>
      </c>
      <c r="C65" s="17">
        <v>36000</v>
      </c>
      <c r="D65" s="18">
        <f>IF(G23&lt;=C65,G23,C65)</f>
        <v>0</v>
      </c>
      <c r="E65" s="50">
        <v>0</v>
      </c>
      <c r="F65" s="20">
        <f>D65*E65</f>
        <v>0</v>
      </c>
      <c r="G65" s="15"/>
    </row>
    <row r="66" spans="1:7" customFormat="1" ht="20.25" customHeight="1" x14ac:dyDescent="0.35">
      <c r="A66" s="10"/>
      <c r="B66" s="19">
        <v>36000.01</v>
      </c>
      <c r="C66" s="19">
        <v>45600</v>
      </c>
      <c r="D66" s="43">
        <f>IF(G$23&gt;=B66,IF(G$23&lt;=C66,G$23-C65,C66-C65),0)</f>
        <v>0</v>
      </c>
      <c r="E66" s="51">
        <v>0.25</v>
      </c>
      <c r="F66" s="20">
        <f>D66*E66</f>
        <v>0</v>
      </c>
      <c r="G66" s="15"/>
    </row>
    <row r="67" spans="1:7" customFormat="1" ht="20.25" customHeight="1" x14ac:dyDescent="0.35">
      <c r="A67" s="10"/>
      <c r="B67" s="19">
        <v>45600.01</v>
      </c>
      <c r="C67" s="19">
        <v>70800</v>
      </c>
      <c r="D67" s="43">
        <f>IF(G$23&gt;=B67,IF(G$23&lt;=C67,G$23-C66,C67-C66),0)</f>
        <v>0</v>
      </c>
      <c r="E67" s="51">
        <v>0.3</v>
      </c>
      <c r="F67" s="20">
        <f>D67*E67</f>
        <v>0</v>
      </c>
      <c r="G67" s="15"/>
    </row>
    <row r="68" spans="1:7" customFormat="1" ht="20.25" customHeight="1" x14ac:dyDescent="0.35">
      <c r="A68" s="10"/>
      <c r="B68" s="19">
        <v>70800.009999999995</v>
      </c>
      <c r="C68" s="21" t="s">
        <v>15</v>
      </c>
      <c r="D68" s="20">
        <f>IF(G23&gt;=B68,G23-C67,0)</f>
        <v>0</v>
      </c>
      <c r="E68" s="51">
        <v>0.35</v>
      </c>
      <c r="F68" s="20">
        <f>D68*E68</f>
        <v>0</v>
      </c>
      <c r="G68" s="15"/>
    </row>
    <row r="69" spans="1:7" customFormat="1" ht="20.25" customHeight="1" thickBot="1" x14ac:dyDescent="0.4">
      <c r="A69" s="10"/>
      <c r="B69" s="22"/>
      <c r="C69" s="22"/>
      <c r="D69" s="23">
        <f>SUM(D65:D68)</f>
        <v>0</v>
      </c>
      <c r="E69" s="24"/>
      <c r="F69" s="23">
        <f>SUM(F65:F68)</f>
        <v>0</v>
      </c>
      <c r="G69" s="14"/>
    </row>
    <row r="70" spans="1:7" customFormat="1" ht="20.25" customHeight="1" x14ac:dyDescent="0.35">
      <c r="A70" s="10"/>
    </row>
    <row r="71" spans="1:7" customFormat="1" ht="20.25" customHeight="1" x14ac:dyDescent="0.35">
      <c r="A71" s="10"/>
    </row>
    <row r="72" spans="1:7" customFormat="1" ht="20.25" customHeight="1" x14ac:dyDescent="0.35">
      <c r="A72" s="10"/>
      <c r="B72" s="114" t="s">
        <v>50</v>
      </c>
      <c r="C72" s="115"/>
      <c r="D72" s="115"/>
      <c r="E72" s="115"/>
      <c r="F72" s="115"/>
      <c r="G72" s="56"/>
    </row>
    <row r="73" spans="1:7" customFormat="1" ht="20.25" customHeight="1" x14ac:dyDescent="0.35">
      <c r="A73" s="10"/>
      <c r="B73" s="115"/>
      <c r="C73" s="115"/>
      <c r="D73" s="115"/>
      <c r="E73" s="115"/>
      <c r="F73" s="115"/>
      <c r="G73" s="56"/>
    </row>
    <row r="74" spans="1:7" ht="20.25" customHeight="1" x14ac:dyDescent="0.35">
      <c r="B74" s="115"/>
      <c r="C74" s="115"/>
      <c r="D74" s="115"/>
      <c r="E74" s="115"/>
      <c r="F74" s="115"/>
      <c r="G74" s="56"/>
    </row>
    <row r="75" spans="1:7" ht="20.25" customHeight="1" x14ac:dyDescent="0.35">
      <c r="B75" s="115"/>
      <c r="C75" s="115"/>
      <c r="D75" s="115"/>
      <c r="E75" s="115"/>
      <c r="F75" s="115"/>
      <c r="G75" s="56"/>
    </row>
    <row r="76" spans="1:7" ht="20.25" customHeight="1" x14ac:dyDescent="0.35">
      <c r="B76" s="115"/>
      <c r="C76" s="115"/>
      <c r="D76" s="115"/>
      <c r="E76" s="115"/>
      <c r="F76" s="115"/>
      <c r="G76" s="56"/>
    </row>
    <row r="77" spans="1:7" ht="14.5" x14ac:dyDescent="0.35">
      <c r="B77" s="115"/>
      <c r="C77" s="115"/>
      <c r="D77" s="115"/>
      <c r="E77" s="115"/>
      <c r="F77" s="115"/>
      <c r="G77" s="56"/>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DA0E7C39-7BE0-4BC7-BD8A-296D0848A821}">
  <ds:schemaRefs>
    <ds:schemaRef ds:uri="http://schemas.microsoft.com/sharepoint/v3/contenttype/forms"/>
  </ds:schemaRefs>
</ds:datastoreItem>
</file>

<file path=customXml/itemProps2.xml><?xml version="1.0" encoding="utf-8"?>
<ds:datastoreItem xmlns:ds="http://schemas.openxmlformats.org/officeDocument/2006/customXml" ds:itemID="{AE754BBD-0CC9-4E90-A13B-B99A85F7DB95}">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 ds:uri="71037282-4172-42af-8e02-c41ee92b0631"/>
    <ds:schemaRef ds:uri="20291ebb-8fd5-4a4a-b5a6-ec5249e68ab7"/>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C6DC891-0555-4AE5-888D-2CFE23CF3049}"/>
</file>

<file path=customXml/itemProps4.xml><?xml version="1.0" encoding="utf-8"?>
<ds:datastoreItem xmlns:ds="http://schemas.openxmlformats.org/officeDocument/2006/customXml" ds:itemID="{72BC8D0A-7710-4822-A3DE-CDF379C3D622}">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Tsoeute, Motumi</cp:lastModifiedBy>
  <cp:revision/>
  <dcterms:created xsi:type="dcterms:W3CDTF">2011-10-12T07:08:14Z</dcterms:created>
  <dcterms:modified xsi:type="dcterms:W3CDTF">2026-01-14T06:59:06Z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