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sage365-my.sharepoint.com/personal/kavitha_ishwarlaal_sage_com/Documents/Documents/COMPLIANCE/Lesotho/"/>
    </mc:Choice>
  </mc:AlternateContent>
  <xr:revisionPtr revIDLastSave="25" documentId="8_{C8A71C04-5E21-4CE6-BCA2-1AF255E392AA}" xr6:coauthVersionLast="47" xr6:coauthVersionMax="47" xr10:uidLastSave="{B2E2937A-CA58-4CA2-A448-69C10946FAD2}"/>
  <bookViews>
    <workbookView xWindow="-120" yWindow="-120" windowWidth="29040" windowHeight="15840" xr2:uid="{7181C130-B5AA-42D1-BB36-2FF6E3C5DFAF}"/>
  </bookViews>
  <sheets>
    <sheet name="Monthly Tax Calculation" sheetId="1" r:id="rId1"/>
    <sheet name="Tax_Tables"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 i="3" l="1"/>
  <c r="D46" i="1"/>
  <c r="E37" i="1"/>
  <c r="E30" i="1"/>
  <c r="E39" i="1" s="1"/>
  <c r="E29" i="1"/>
  <c r="E15" i="1"/>
  <c r="E13" i="1"/>
  <c r="E12" i="1"/>
  <c r="E31" i="1" l="1"/>
  <c r="E33" i="1" l="1"/>
  <c r="E35" i="1"/>
  <c r="E34" i="1"/>
  <c r="E38" i="1" l="1"/>
  <c r="E36" i="1"/>
  <c r="E40" i="1" s="1"/>
  <c r="E14" i="1" s="1"/>
  <c r="E25" i="1" s="1"/>
</calcChain>
</file>

<file path=xl/sharedStrings.xml><?xml version="1.0" encoding="utf-8"?>
<sst xmlns="http://schemas.openxmlformats.org/spreadsheetml/2006/main" count="76" uniqueCount="61">
  <si>
    <t>Is this employee a resident?</t>
  </si>
  <si>
    <t>Y</t>
  </si>
  <si>
    <t>Select Y or N (if employee is a non-resident who lives permanently outside Lesotho but who is engaged full-time in a business or trade in Lesotho, 'Y' should be selected). Non-residents are taxed at a standard rate of 25% and no tax credit is allowed</t>
  </si>
  <si>
    <t>Is this employee in part time employment or secondary employment?</t>
  </si>
  <si>
    <t>N</t>
  </si>
  <si>
    <t>Select Y or N. Employees in part-time employment or secondary employment are taxed at a standard rate of 30% and no tax credit is allowed</t>
  </si>
  <si>
    <t>Does this employee only receive Directors or Board Fees?</t>
  </si>
  <si>
    <t>Select Y or N. Directors/board members who receive only directors fees/board fees and/or sitting allowances are taxed at a standard rate of 30% and no tax credit is allowed</t>
  </si>
  <si>
    <t>Hide If non - resident then 25%</t>
  </si>
  <si>
    <t>Hide - If in part-time or secondary employment then 30%</t>
  </si>
  <si>
    <t xml:space="preserve">Hide - resident and normal employment </t>
  </si>
  <si>
    <t>Hide - If Direcor then 30%</t>
  </si>
  <si>
    <t>Periods in tax year</t>
  </si>
  <si>
    <t>Number of periods in tax year (for example 12 in a monthly company)</t>
  </si>
  <si>
    <t>Taxable salary/wage</t>
  </si>
  <si>
    <t>Taxbale salary/wage</t>
  </si>
  <si>
    <t>Directors fees/board fees/sitting alowances</t>
  </si>
  <si>
    <t>Only applicable for Directors/Board members who receive only directors fees/board fees and or sitting allowances</t>
  </si>
  <si>
    <t>Taxable allowances</t>
  </si>
  <si>
    <t>Value of taxable allowances</t>
  </si>
  <si>
    <t>Indirect Payments</t>
  </si>
  <si>
    <t>Taxable fringe benefits (only if not included in FBT)</t>
  </si>
  <si>
    <t>Other taxable earnings</t>
  </si>
  <si>
    <t>Other taxable earnigs for example overtime, commission etc.</t>
  </si>
  <si>
    <t>Periodic earnings (for example annual bonus)</t>
  </si>
  <si>
    <t>Any periodic earings, for example annual bonus</t>
  </si>
  <si>
    <t>Tax deductions</t>
  </si>
  <si>
    <t>=</t>
  </si>
  <si>
    <t>PAYE due in this period</t>
  </si>
  <si>
    <t>Calculation detail</t>
  </si>
  <si>
    <t>Tax on monthly/weekly earnings</t>
  </si>
  <si>
    <t>Monthly chargeable employment income</t>
  </si>
  <si>
    <t>x</t>
  </si>
  <si>
    <t>Months/weeks in tax year</t>
  </si>
  <si>
    <t>Annualised remuneration</t>
  </si>
  <si>
    <t xml:space="preserve">Calculate tax according to statutory tables </t>
  </si>
  <si>
    <t>-</t>
  </si>
  <si>
    <t>Lower bracket in statutory rates</t>
  </si>
  <si>
    <t>Percentage given</t>
  </si>
  <si>
    <t>+</t>
  </si>
  <si>
    <t>Fixed amount given</t>
  </si>
  <si>
    <t>Annual tax amount excluding tax credit</t>
  </si>
  <si>
    <t>Tax credit</t>
  </si>
  <si>
    <t>Annual tax amount including tax credit</t>
  </si>
  <si>
    <t>/</t>
  </si>
  <si>
    <t>Total tax due for the month</t>
  </si>
  <si>
    <t>Taxable Income</t>
  </si>
  <si>
    <t>Base Amount</t>
  </si>
  <si>
    <t>%</t>
  </si>
  <si>
    <t>Above Amount</t>
  </si>
  <si>
    <t>Tax Credits</t>
  </si>
  <si>
    <t>DISCLAIMER</t>
  </si>
  <si>
    <t>Although care has been taken with the preparation of this document, Sage South Africa makes no warranties or representations as to the suitability or quality of the documentation or its fitness for any purpose and the client uses this information entirely at own risk.</t>
  </si>
  <si>
    <t>COPYRIGHT NOTICE</t>
  </si>
  <si>
    <t>Tax Credit</t>
  </si>
  <si>
    <r>
      <t>Enter the applicable Y+ values in the</t>
    </r>
    <r>
      <rPr>
        <b/>
        <sz val="11"/>
        <color rgb="FFFF5800"/>
        <rFont val="Sage Text Medium"/>
      </rPr>
      <t xml:space="preserve"> </t>
    </r>
    <r>
      <rPr>
        <b/>
        <sz val="11"/>
        <color rgb="FF00D739"/>
        <rFont val="Sage Text Medium"/>
      </rPr>
      <t xml:space="preserve">green </t>
    </r>
    <r>
      <rPr>
        <b/>
        <sz val="11"/>
        <rFont val="Sage Text Medium"/>
      </rPr>
      <t>areas</t>
    </r>
  </si>
  <si>
    <t>Notes</t>
  </si>
  <si>
    <t>Type in the employee's contribution towards an approved superannuation fund (limited to 20% of employment income)  - for resident employees only</t>
  </si>
  <si>
    <t>Monthly PAYE calculation: Lesotho (April 2025 - March 2026)</t>
  </si>
  <si>
    <t>Tax rates effective for 1 April 2025 - 31 March 2026</t>
  </si>
  <si>
    <t>© Copyright 2025 by Sage South Africa, a division of Sage South Africa (Pty) Ltd hereinafter referred to as “Sage”, under the Copyright Law of the Republic of South Africa.
No part of this publication may be reproduced in any form or by any means without the express permission in writing from Sage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</si>
</sst>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_(* \(#,##0\);_(* &quot;-&quot;_);_(@_)"/>
    <numFmt numFmtId="165" formatCode="_(* #,##0.00_);_(* \(#,##0.00\);_(* &quot;-&quot;??_);_(@_)"/>
    <numFmt numFmtId="166" formatCode="0.0000"/>
  </numFmts>
  <fonts count="47" x14ac:knownFonts="1">
    <font>
      <sz val="11"/>
      <color theme="1"/>
      <name val="Calibri"/>
      <family val="2"/>
      <scheme val="minor"/>
    </font>
    <font>
      <sz val="11"/>
      <color theme="1"/>
      <name val="Calibri"/>
      <family val="2"/>
      <scheme val="minor"/>
    </font>
    <font>
      <sz val="10"/>
      <name val="Arial"/>
      <family val="2"/>
    </font>
    <font>
      <sz val="18"/>
      <name val="Arial"/>
      <family val="2"/>
    </font>
    <font>
      <i/>
      <sz val="8"/>
      <name val="Arial"/>
      <family val="2"/>
    </font>
    <font>
      <b/>
      <sz val="14"/>
      <color theme="0"/>
      <name val="Calibri"/>
      <family val="2"/>
      <scheme val="minor"/>
    </font>
    <font>
      <b/>
      <sz val="18"/>
      <name val="Arial"/>
      <family val="2"/>
    </font>
    <font>
      <sz val="11"/>
      <color theme="1"/>
      <name val="Arial"/>
      <family val="2"/>
    </font>
    <font>
      <sz val="22"/>
      <name val="Arial"/>
      <family val="2"/>
    </font>
    <font>
      <b/>
      <u/>
      <sz val="12"/>
      <name val="Arial"/>
      <family val="2"/>
    </font>
    <font>
      <b/>
      <sz val="11"/>
      <name val="Calibri"/>
      <family val="2"/>
      <scheme val="minor"/>
    </font>
    <font>
      <sz val="10"/>
      <name val="Calibri"/>
      <family val="2"/>
      <scheme val="minor"/>
    </font>
    <font>
      <b/>
      <i/>
      <sz val="10"/>
      <name val="Arial"/>
      <family val="2"/>
    </font>
    <font>
      <i/>
      <sz val="10"/>
      <name val="Arial"/>
      <family val="2"/>
    </font>
    <font>
      <b/>
      <sz val="10"/>
      <name val="Calibri"/>
      <family val="2"/>
      <scheme val="minor"/>
    </font>
    <font>
      <b/>
      <sz val="11"/>
      <name val="Arial"/>
      <family val="2"/>
    </font>
    <font>
      <b/>
      <sz val="10"/>
      <name val="Arial"/>
      <family val="2"/>
    </font>
    <font>
      <i/>
      <sz val="8"/>
      <name val="Calibri"/>
      <family val="2"/>
      <scheme val="minor"/>
    </font>
    <font>
      <b/>
      <sz val="10"/>
      <color theme="0"/>
      <name val="Calibri"/>
      <family val="2"/>
      <scheme val="minor"/>
    </font>
    <font>
      <b/>
      <sz val="10"/>
      <color rgb="FFFF0000"/>
      <name val="Arial"/>
      <family val="2"/>
    </font>
    <font>
      <sz val="11"/>
      <color rgb="FF595959"/>
      <name val="Arial"/>
      <family val="2"/>
    </font>
    <font>
      <sz val="8"/>
      <name val="Arial"/>
      <family val="2"/>
    </font>
    <font>
      <b/>
      <sz val="8"/>
      <name val="Arial"/>
      <family val="2"/>
    </font>
    <font>
      <sz val="10"/>
      <name val="Sage Text Medium"/>
    </font>
    <font>
      <b/>
      <u/>
      <sz val="12"/>
      <name val="Sage Text Medium"/>
    </font>
    <font>
      <b/>
      <sz val="11"/>
      <name val="Sage Text Medium"/>
    </font>
    <font>
      <b/>
      <sz val="11"/>
      <color rgb="FFFF5800"/>
      <name val="Sage Text Medium"/>
    </font>
    <font>
      <b/>
      <sz val="11"/>
      <color rgb="FF00D739"/>
      <name val="Sage Text Medium"/>
    </font>
    <font>
      <b/>
      <sz val="12"/>
      <color theme="0"/>
      <name val="Sage Text Medium"/>
    </font>
    <font>
      <i/>
      <sz val="10"/>
      <name val="Sage Text Light"/>
    </font>
    <font>
      <i/>
      <sz val="8"/>
      <name val="Sage Text Light"/>
    </font>
    <font>
      <i/>
      <sz val="9"/>
      <name val="Sage Text Light"/>
    </font>
    <font>
      <sz val="10"/>
      <name val="Sage UI"/>
    </font>
    <font>
      <b/>
      <i/>
      <sz val="10"/>
      <name val="Sage UI"/>
    </font>
    <font>
      <i/>
      <sz val="10"/>
      <name val="Sage UI"/>
    </font>
    <font>
      <b/>
      <sz val="10"/>
      <name val="Sage UI"/>
    </font>
    <font>
      <b/>
      <sz val="12"/>
      <name val="Sage UI"/>
    </font>
    <font>
      <b/>
      <sz val="9"/>
      <name val="Sage UI"/>
    </font>
    <font>
      <sz val="9"/>
      <name val="Sage UI"/>
    </font>
    <font>
      <sz val="8"/>
      <color theme="1"/>
      <name val="Sage Text Light"/>
    </font>
    <font>
      <sz val="10"/>
      <color theme="1"/>
      <name val="Sage Text Light"/>
    </font>
    <font>
      <i/>
      <sz val="8"/>
      <color theme="1"/>
      <name val="Sage Text Light"/>
    </font>
    <font>
      <sz val="9"/>
      <color theme="1"/>
      <name val="Sage Text Light"/>
    </font>
    <font>
      <sz val="11"/>
      <color theme="1"/>
      <name val="Sage Text Light"/>
    </font>
    <font>
      <i/>
      <sz val="10"/>
      <color theme="1"/>
      <name val="Sage Text Light"/>
    </font>
    <font>
      <i/>
      <sz val="9"/>
      <color theme="1"/>
      <name val="Sage Text Light"/>
    </font>
    <font>
      <b/>
      <sz val="9"/>
      <color theme="0"/>
      <name val="Sage UI"/>
    </font>
  </fonts>
  <fills count="8">
    <fill>
      <patternFill patternType="none"/>
    </fill>
    <fill>
      <patternFill patternType="gray125"/>
    </fill>
    <fill>
      <patternFill patternType="solid">
        <fgColor rgb="FF00DC00"/>
        <bgColor indexed="64"/>
      </patternFill>
    </fill>
    <fill>
      <patternFill patternType="solid">
        <fgColor rgb="FFFFFF00"/>
        <bgColor indexed="64"/>
      </patternFill>
    </fill>
    <fill>
      <patternFill patternType="solid">
        <fgColor theme="1"/>
        <bgColor indexed="64"/>
      </patternFill>
    </fill>
    <fill>
      <patternFill patternType="solid">
        <fgColor rgb="FF006362"/>
        <bgColor indexed="64"/>
      </patternFill>
    </fill>
    <fill>
      <patternFill patternType="solid">
        <fgColor rgb="FF00D739"/>
        <bgColor indexed="64"/>
      </patternFill>
    </fill>
    <fill>
      <patternFill patternType="solid">
        <fgColor theme="0" tint="-0.14999847407452621"/>
        <bgColor indexed="64"/>
      </patternFill>
    </fill>
  </fills>
  <borders count="8">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s>
  <cellStyleXfs count="6">
    <xf numFmtId="0" fontId="0" fillId="0" borderId="0"/>
    <xf numFmtId="43" fontId="1"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cellStyleXfs>
  <cellXfs count="98">
    <xf numFmtId="0" fontId="0" fillId="0" borderId="0" xfId="0"/>
    <xf numFmtId="0" fontId="2" fillId="0" borderId="0" xfId="2"/>
    <xf numFmtId="0" fontId="4" fillId="0" borderId="0" xfId="2" applyFont="1"/>
    <xf numFmtId="43" fontId="5" fillId="0" borderId="1" xfId="1" applyFont="1" applyFill="1" applyBorder="1" applyAlignment="1">
      <alignment vertical="center"/>
    </xf>
    <xf numFmtId="43" fontId="5" fillId="0" borderId="0" xfId="1" applyFont="1" applyFill="1" applyBorder="1" applyAlignment="1">
      <alignment horizontal="center" vertical="center"/>
    </xf>
    <xf numFmtId="0" fontId="3" fillId="0" borderId="0" xfId="2" applyFont="1" applyAlignment="1">
      <alignment horizontal="right"/>
    </xf>
    <xf numFmtId="0" fontId="6" fillId="0" borderId="0" xfId="0" applyFont="1" applyAlignment="1">
      <alignment vertical="center"/>
    </xf>
    <xf numFmtId="0" fontId="7" fillId="0" borderId="0" xfId="0" applyFont="1"/>
    <xf numFmtId="2" fontId="8" fillId="0" borderId="0" xfId="0" applyNumberFormat="1" applyFont="1" applyAlignment="1">
      <alignment horizontal="right"/>
    </xf>
    <xf numFmtId="165" fontId="9" fillId="0" borderId="0" xfId="3" applyFont="1" applyFill="1" applyAlignment="1">
      <alignment horizontal="center"/>
    </xf>
    <xf numFmtId="49" fontId="10" fillId="0" borderId="0" xfId="1" applyNumberFormat="1" applyFont="1" applyFill="1" applyBorder="1" applyAlignment="1">
      <alignment horizontal="center"/>
    </xf>
    <xf numFmtId="164" fontId="2" fillId="0" borderId="0" xfId="3" applyNumberFormat="1" applyFont="1" applyFill="1" applyBorder="1" applyAlignment="1" applyProtection="1">
      <alignment horizontal="right"/>
      <protection locked="0"/>
    </xf>
    <xf numFmtId="164" fontId="2" fillId="0" borderId="0" xfId="3" applyNumberFormat="1" applyFont="1" applyFill="1" applyBorder="1" applyProtection="1">
      <protection locked="0"/>
    </xf>
    <xf numFmtId="165" fontId="2" fillId="0" borderId="0" xfId="3" applyFont="1" applyFill="1" applyBorder="1" applyProtection="1">
      <protection locked="0"/>
    </xf>
    <xf numFmtId="0" fontId="12" fillId="0" borderId="0" xfId="2" applyFont="1"/>
    <xf numFmtId="164" fontId="13" fillId="0" borderId="0" xfId="3" applyNumberFormat="1" applyFont="1" applyFill="1" applyBorder="1"/>
    <xf numFmtId="165" fontId="15" fillId="0" borderId="0" xfId="3" applyFont="1" applyFill="1" applyBorder="1"/>
    <xf numFmtId="165" fontId="2" fillId="0" borderId="0" xfId="3" applyFont="1" applyFill="1" applyBorder="1"/>
    <xf numFmtId="165" fontId="13" fillId="0" borderId="0" xfId="3" applyFont="1" applyFill="1" applyBorder="1"/>
    <xf numFmtId="165" fontId="16" fillId="0" borderId="0" xfId="3" applyFont="1" applyFill="1" applyBorder="1"/>
    <xf numFmtId="0" fontId="16" fillId="0" borderId="0" xfId="2" applyFont="1"/>
    <xf numFmtId="0" fontId="13" fillId="0" borderId="0" xfId="2" applyFont="1"/>
    <xf numFmtId="0" fontId="17" fillId="0" borderId="0" xfId="2" applyFont="1"/>
    <xf numFmtId="0" fontId="18" fillId="4" borderId="0" xfId="2" applyFont="1" applyFill="1" applyAlignment="1">
      <alignment horizontal="center" vertical="center"/>
    </xf>
    <xf numFmtId="166" fontId="18" fillId="4" borderId="0" xfId="2" applyNumberFormat="1" applyFont="1" applyFill="1" applyAlignment="1">
      <alignment horizontal="center" vertical="center"/>
    </xf>
    <xf numFmtId="166" fontId="18" fillId="0" borderId="0" xfId="2" applyNumberFormat="1" applyFont="1" applyAlignment="1">
      <alignment horizontal="center" vertical="center"/>
    </xf>
    <xf numFmtId="0" fontId="11" fillId="0" borderId="5" xfId="2" applyFont="1" applyBorder="1" applyAlignment="1">
      <alignment horizontal="center"/>
    </xf>
    <xf numFmtId="166" fontId="11" fillId="0" borderId="5" xfId="2" applyNumberFormat="1" applyFont="1" applyBorder="1" applyAlignment="1">
      <alignment horizontal="center"/>
    </xf>
    <xf numFmtId="0" fontId="19" fillId="0" borderId="0" xfId="2" applyFont="1"/>
    <xf numFmtId="0" fontId="11" fillId="0" borderId="6" xfId="2" applyFont="1" applyBorder="1" applyAlignment="1">
      <alignment horizontal="center"/>
    </xf>
    <xf numFmtId="166" fontId="11" fillId="0" borderId="6" xfId="2" applyNumberFormat="1" applyFont="1" applyBorder="1" applyAlignment="1">
      <alignment horizontal="center"/>
    </xf>
    <xf numFmtId="0" fontId="2" fillId="0" borderId="0" xfId="2" applyAlignment="1">
      <alignment horizontal="center"/>
    </xf>
    <xf numFmtId="166" fontId="2" fillId="0" borderId="0" xfId="2" applyNumberFormat="1" applyAlignment="1">
      <alignment horizontal="center"/>
    </xf>
    <xf numFmtId="165" fontId="2" fillId="0" borderId="0" xfId="3" applyFont="1" applyFill="1"/>
    <xf numFmtId="0" fontId="20" fillId="0" borderId="0" xfId="0" applyFont="1" applyAlignment="1">
      <alignment vertical="center" wrapText="1"/>
    </xf>
    <xf numFmtId="0" fontId="21" fillId="0" borderId="0" xfId="2" applyFont="1"/>
    <xf numFmtId="0" fontId="22" fillId="0" borderId="0" xfId="2" applyFont="1"/>
    <xf numFmtId="2" fontId="21" fillId="0" borderId="0" xfId="2" applyNumberFormat="1" applyFont="1"/>
    <xf numFmtId="2" fontId="21" fillId="0" borderId="0" xfId="5" applyNumberFormat="1" applyFont="1"/>
    <xf numFmtId="49" fontId="10" fillId="0" borderId="0" xfId="1" applyNumberFormat="1" applyFont="1" applyBorder="1" applyAlignment="1">
      <alignment horizontal="center"/>
    </xf>
    <xf numFmtId="0" fontId="23" fillId="0" borderId="0" xfId="2" applyFont="1"/>
    <xf numFmtId="165" fontId="23" fillId="0" borderId="0" xfId="3" applyFont="1" applyFill="1"/>
    <xf numFmtId="165" fontId="24" fillId="0" borderId="0" xfId="3" applyFont="1" applyFill="1" applyAlignment="1">
      <alignment horizontal="center"/>
    </xf>
    <xf numFmtId="0" fontId="30" fillId="0" borderId="0" xfId="2" applyFont="1" applyAlignment="1">
      <alignment horizontal="left"/>
    </xf>
    <xf numFmtId="0" fontId="29" fillId="0" borderId="0" xfId="2" applyFont="1" applyAlignment="1">
      <alignment horizontal="left"/>
    </xf>
    <xf numFmtId="0" fontId="31" fillId="0" borderId="0" xfId="0" applyFont="1" applyAlignment="1">
      <alignment horizontal="left" wrapText="1"/>
    </xf>
    <xf numFmtId="0" fontId="31" fillId="0" borderId="0" xfId="2" applyFont="1" applyAlignment="1">
      <alignment horizontal="left"/>
    </xf>
    <xf numFmtId="0" fontId="31" fillId="0" borderId="0" xfId="0" applyFont="1" applyAlignment="1">
      <alignment wrapText="1"/>
    </xf>
    <xf numFmtId="0" fontId="31" fillId="0" borderId="0" xfId="2" applyFont="1"/>
    <xf numFmtId="0" fontId="32" fillId="0" borderId="0" xfId="2" applyFont="1"/>
    <xf numFmtId="164" fontId="32" fillId="6" borderId="2" xfId="3" applyNumberFormat="1" applyFont="1" applyFill="1" applyBorder="1" applyAlignment="1" applyProtection="1">
      <alignment horizontal="right"/>
      <protection locked="0"/>
    </xf>
    <xf numFmtId="0" fontId="32" fillId="3" borderId="2" xfId="0" applyFont="1" applyFill="1" applyBorder="1"/>
    <xf numFmtId="0" fontId="32" fillId="0" borderId="2" xfId="0" applyFont="1" applyBorder="1" applyAlignment="1">
      <alignment horizontal="left"/>
    </xf>
    <xf numFmtId="164" fontId="32" fillId="6" borderId="2" xfId="3" applyNumberFormat="1" applyFont="1" applyFill="1" applyBorder="1" applyProtection="1">
      <protection locked="0"/>
    </xf>
    <xf numFmtId="165" fontId="32" fillId="6" borderId="2" xfId="3" applyFont="1" applyFill="1" applyBorder="1" applyProtection="1">
      <protection locked="0"/>
    </xf>
    <xf numFmtId="165" fontId="32" fillId="2" borderId="2" xfId="3" applyFont="1" applyFill="1" applyBorder="1" applyProtection="1">
      <protection locked="0"/>
    </xf>
    <xf numFmtId="0" fontId="33" fillId="0" borderId="0" xfId="2" applyFont="1"/>
    <xf numFmtId="164" fontId="34" fillId="0" borderId="0" xfId="3" applyNumberFormat="1" applyFont="1" applyFill="1" applyBorder="1"/>
    <xf numFmtId="165" fontId="35" fillId="0" borderId="7" xfId="3" applyFont="1" applyFill="1" applyBorder="1"/>
    <xf numFmtId="0" fontId="36" fillId="0" borderId="0" xfId="2" applyFont="1"/>
    <xf numFmtId="0" fontId="36" fillId="0" borderId="2" xfId="2" applyFont="1" applyBorder="1" applyAlignment="1">
      <alignment horizontal="center"/>
    </xf>
    <xf numFmtId="165" fontId="38" fillId="0" borderId="2" xfId="3" applyFont="1" applyFill="1" applyBorder="1"/>
    <xf numFmtId="164" fontId="32" fillId="0" borderId="0" xfId="3" applyNumberFormat="1" applyFont="1" applyFill="1" applyBorder="1"/>
    <xf numFmtId="0" fontId="37" fillId="0" borderId="0" xfId="2" applyFont="1"/>
    <xf numFmtId="165" fontId="38" fillId="7" borderId="2" xfId="3" applyFont="1" applyFill="1" applyBorder="1"/>
    <xf numFmtId="165" fontId="37" fillId="7" borderId="2" xfId="3" applyFont="1" applyFill="1" applyBorder="1"/>
    <xf numFmtId="0" fontId="35" fillId="0" borderId="2" xfId="2" applyFont="1" applyBorder="1"/>
    <xf numFmtId="0" fontId="40" fillId="0" borderId="0" xfId="2" applyFont="1"/>
    <xf numFmtId="165" fontId="40" fillId="0" borderId="0" xfId="3" applyFont="1" applyFill="1"/>
    <xf numFmtId="0" fontId="41" fillId="0" borderId="0" xfId="2" applyFont="1"/>
    <xf numFmtId="0" fontId="42" fillId="0" borderId="0" xfId="0" applyFont="1" applyAlignment="1">
      <alignment vertical="top" wrapText="1"/>
    </xf>
    <xf numFmtId="0" fontId="43" fillId="0" borderId="0" xfId="0" applyFont="1" applyAlignment="1">
      <alignment vertical="center" wrapText="1"/>
    </xf>
    <xf numFmtId="0" fontId="44" fillId="0" borderId="0" xfId="2" applyFont="1" applyAlignment="1">
      <alignment horizontal="center"/>
    </xf>
    <xf numFmtId="0" fontId="45" fillId="0" borderId="0" xfId="0" applyFont="1" applyAlignment="1">
      <alignment horizontal="left" wrapText="1"/>
    </xf>
    <xf numFmtId="0" fontId="45" fillId="0" borderId="0" xfId="0" applyFont="1" applyAlignment="1">
      <alignment horizontal="left"/>
    </xf>
    <xf numFmtId="0" fontId="45" fillId="0" borderId="0" xfId="0" applyFont="1" applyAlignment="1">
      <alignment wrapText="1"/>
    </xf>
    <xf numFmtId="0" fontId="45" fillId="0" borderId="0" xfId="2" applyFont="1"/>
    <xf numFmtId="0" fontId="46" fillId="5" borderId="2" xfId="2" applyFont="1" applyFill="1" applyBorder="1"/>
    <xf numFmtId="0" fontId="38" fillId="0" borderId="2" xfId="2" applyFont="1" applyBorder="1"/>
    <xf numFmtId="2" fontId="38" fillId="0" borderId="2" xfId="2" applyNumberFormat="1" applyFont="1" applyBorder="1"/>
    <xf numFmtId="0" fontId="38" fillId="0" borderId="0" xfId="2" applyFont="1"/>
    <xf numFmtId="0" fontId="38" fillId="0" borderId="2" xfId="4" applyFont="1" applyBorder="1"/>
    <xf numFmtId="0" fontId="3" fillId="0" borderId="0" xfId="2" applyFont="1" applyAlignment="1">
      <alignment horizontal="right"/>
    </xf>
    <xf numFmtId="43" fontId="28" fillId="5" borderId="0" xfId="1" applyFont="1" applyFill="1" applyBorder="1" applyAlignment="1">
      <alignment horizontal="center" vertical="center"/>
    </xf>
    <xf numFmtId="49" fontId="25" fillId="0" borderId="0" xfId="1" applyNumberFormat="1" applyFont="1" applyBorder="1" applyAlignment="1">
      <alignment horizontal="center"/>
    </xf>
    <xf numFmtId="0" fontId="32" fillId="0" borderId="2" xfId="2" applyFont="1" applyBorder="1" applyAlignment="1">
      <alignment horizontal="left"/>
    </xf>
    <xf numFmtId="0" fontId="32" fillId="0" borderId="2" xfId="0" applyFont="1" applyBorder="1" applyAlignment="1">
      <alignment horizontal="left"/>
    </xf>
    <xf numFmtId="0" fontId="38" fillId="0" borderId="3" xfId="2" applyFont="1" applyBorder="1" applyAlignment="1">
      <alignment horizontal="left"/>
    </xf>
    <xf numFmtId="0" fontId="38" fillId="0" borderId="4" xfId="2" applyFont="1" applyBorder="1" applyAlignment="1">
      <alignment horizontal="left"/>
    </xf>
    <xf numFmtId="0" fontId="35" fillId="0" borderId="3" xfId="2" applyFont="1" applyBorder="1" applyAlignment="1">
      <alignment horizontal="left"/>
    </xf>
    <xf numFmtId="0" fontId="35" fillId="0" borderId="4" xfId="2" applyFont="1" applyBorder="1" applyAlignment="1">
      <alignment horizontal="left"/>
    </xf>
    <xf numFmtId="0" fontId="37" fillId="7" borderId="3" xfId="2" applyFont="1" applyFill="1" applyBorder="1" applyAlignment="1">
      <alignment horizontal="left"/>
    </xf>
    <xf numFmtId="0" fontId="37" fillId="7" borderId="4" xfId="2" applyFont="1" applyFill="1" applyBorder="1" applyAlignment="1">
      <alignment horizontal="left"/>
    </xf>
    <xf numFmtId="0" fontId="42" fillId="0" borderId="0" xfId="2" applyFont="1" applyAlignment="1">
      <alignment horizontal="left" vertical="top" wrapText="1"/>
    </xf>
    <xf numFmtId="0" fontId="14" fillId="0" borderId="0" xfId="2" applyFont="1" applyAlignment="1">
      <alignment vertical="center"/>
    </xf>
    <xf numFmtId="0" fontId="39" fillId="0" borderId="0" xfId="0" applyFont="1" applyAlignment="1">
      <alignment horizontal="left" vertical="center"/>
    </xf>
    <xf numFmtId="0" fontId="42" fillId="0" borderId="0" xfId="0" applyFont="1" applyAlignment="1">
      <alignment horizontal="left" vertical="top" wrapText="1"/>
    </xf>
    <xf numFmtId="0" fontId="42" fillId="0" borderId="0" xfId="0" applyFont="1" applyAlignment="1">
      <alignment horizontal="left" vertical="center"/>
    </xf>
  </cellXfs>
  <cellStyles count="6">
    <cellStyle name="Comma" xfId="1" builtinId="3"/>
    <cellStyle name="Comma 2" xfId="3" xr:uid="{1EFC3AF1-7502-4771-BBFE-2590EF98F52E}"/>
    <cellStyle name="Normal" xfId="0" builtinId="0"/>
    <cellStyle name="Normal 2" xfId="2" xr:uid="{671F1EA7-E5D6-458C-8A86-B1A2121808D6}"/>
    <cellStyle name="Normal 4" xfId="5" xr:uid="{0D2376F8-3FC1-469B-9DE7-6BD6FFB64384}"/>
    <cellStyle name="Normal 5" xfId="4" xr:uid="{CE4E2488-6B30-4A8D-A817-D0D858D76FA4}"/>
  </cellStyles>
  <dxfs count="2">
    <dxf>
      <fill>
        <patternFill>
          <bgColor theme="0" tint="-0.499984740745262"/>
        </patternFill>
      </fill>
    </dxf>
    <dxf>
      <fill>
        <patternFill>
          <bgColor theme="0" tint="-0.499984740745262"/>
        </patternFill>
      </fill>
    </dxf>
  </dxfs>
  <tableStyles count="0" defaultTableStyle="TableStyleMedium2" defaultPivotStyle="PivotStyleLight16"/>
  <colors>
    <mruColors>
      <color rgb="FF00D7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0</xdr:row>
      <xdr:rowOff>85725</xdr:rowOff>
    </xdr:from>
    <xdr:to>
      <xdr:col>2</xdr:col>
      <xdr:colOff>539750</xdr:colOff>
      <xdr:row>3</xdr:row>
      <xdr:rowOff>46038</xdr:rowOff>
    </xdr:to>
    <xdr:pic>
      <xdr:nvPicPr>
        <xdr:cNvPr id="4" name="Picture 3">
          <a:extLst>
            <a:ext uri="{FF2B5EF4-FFF2-40B4-BE49-F238E27FC236}">
              <a16:creationId xmlns:a16="http://schemas.microsoft.com/office/drawing/2014/main" id="{612998A7-F4E2-40EA-98F4-F2F48C6955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85725"/>
          <a:ext cx="787400" cy="4460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1</xdr:row>
      <xdr:rowOff>38100</xdr:rowOff>
    </xdr:from>
    <xdr:to>
      <xdr:col>1</xdr:col>
      <xdr:colOff>825500</xdr:colOff>
      <xdr:row>4</xdr:row>
      <xdr:rowOff>96838</xdr:rowOff>
    </xdr:to>
    <xdr:pic>
      <xdr:nvPicPr>
        <xdr:cNvPr id="2" name="Picture 1">
          <a:extLst>
            <a:ext uri="{FF2B5EF4-FFF2-40B4-BE49-F238E27FC236}">
              <a16:creationId xmlns:a16="http://schemas.microsoft.com/office/drawing/2014/main" id="{275EC6F7-2F98-432B-8A89-C7F3DDEB87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161925"/>
          <a:ext cx="787400" cy="439738"/>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94376-A6EC-4E0F-9F8F-517680368A60}">
  <dimension ref="A1:Q54"/>
  <sheetViews>
    <sheetView showGridLines="0" showRowColHeaders="0" tabSelected="1" topLeftCell="A16" workbookViewId="0">
      <selection activeCell="B51" sqref="B51:H51"/>
    </sheetView>
  </sheetViews>
  <sheetFormatPr defaultColWidth="118.140625" defaultRowHeight="12.75" zeroHeight="1" x14ac:dyDescent="0.2"/>
  <cols>
    <col min="1" max="1" width="2.5703125" style="1" customWidth="1"/>
    <col min="2" max="2" width="5.140625" style="1" customWidth="1"/>
    <col min="3" max="3" width="47.42578125" style="1" customWidth="1"/>
    <col min="4" max="4" width="10.7109375" style="1" customWidth="1"/>
    <col min="5" max="5" width="19.85546875" style="33" bestFit="1" customWidth="1"/>
    <col min="6" max="6" width="3.140625" style="33" customWidth="1"/>
    <col min="7" max="7" width="118.140625" style="1"/>
    <col min="8" max="8" width="118.140625" style="2"/>
    <col min="9" max="16384" width="118.140625" style="1"/>
  </cols>
  <sheetData>
    <row r="1" spans="1:17" x14ac:dyDescent="0.2"/>
    <row r="2" spans="1:17" x14ac:dyDescent="0.2"/>
    <row r="3" spans="1:17" x14ac:dyDescent="0.2"/>
    <row r="4" spans="1:17" ht="11.45" customHeight="1" x14ac:dyDescent="0.35">
      <c r="E4" s="82"/>
      <c r="F4" s="82"/>
      <c r="G4" s="82"/>
    </row>
    <row r="5" spans="1:17" ht="27" x14ac:dyDescent="0.35">
      <c r="A5" s="3"/>
      <c r="B5" s="83" t="s">
        <v>58</v>
      </c>
      <c r="C5" s="83"/>
      <c r="D5" s="83"/>
      <c r="E5" s="83"/>
      <c r="F5" s="4"/>
      <c r="G5" s="5"/>
      <c r="H5" s="6"/>
      <c r="I5" s="7"/>
      <c r="K5" s="8"/>
    </row>
    <row r="6" spans="1:17" x14ac:dyDescent="0.2">
      <c r="B6" s="40"/>
      <c r="C6" s="40"/>
      <c r="D6" s="40"/>
      <c r="E6" s="41"/>
    </row>
    <row r="7" spans="1:17" ht="15" customHeight="1" x14ac:dyDescent="0.25">
      <c r="B7" s="42"/>
      <c r="C7" s="84" t="s">
        <v>55</v>
      </c>
      <c r="D7" s="84"/>
      <c r="E7" s="84"/>
      <c r="F7" s="10"/>
    </row>
    <row r="8" spans="1:17" ht="15" customHeight="1" x14ac:dyDescent="0.25">
      <c r="B8" s="9"/>
      <c r="C8" s="39"/>
      <c r="D8" s="39"/>
      <c r="E8" s="39"/>
      <c r="F8" s="10"/>
      <c r="G8" s="72" t="s">
        <v>56</v>
      </c>
      <c r="H8" s="43"/>
      <c r="I8" s="44"/>
      <c r="J8" s="44"/>
      <c r="K8" s="44"/>
      <c r="L8" s="44"/>
      <c r="M8" s="44"/>
      <c r="N8" s="44"/>
      <c r="O8" s="44"/>
      <c r="P8" s="44"/>
      <c r="Q8" s="44"/>
    </row>
    <row r="9" spans="1:17" ht="29.45" customHeight="1" x14ac:dyDescent="0.2">
      <c r="B9" s="49"/>
      <c r="C9" s="85" t="s">
        <v>0</v>
      </c>
      <c r="D9" s="85"/>
      <c r="E9" s="50" t="s">
        <v>1</v>
      </c>
      <c r="F9" s="11"/>
      <c r="G9" s="73" t="s">
        <v>2</v>
      </c>
      <c r="H9" s="45"/>
      <c r="I9" s="45"/>
      <c r="J9" s="45"/>
      <c r="K9" s="45"/>
      <c r="L9" s="45"/>
      <c r="M9" s="45"/>
      <c r="N9" s="45"/>
      <c r="O9" s="45"/>
      <c r="P9" s="45"/>
      <c r="Q9" s="45"/>
    </row>
    <row r="10" spans="1:17" ht="15" customHeight="1" x14ac:dyDescent="0.2">
      <c r="B10" s="49"/>
      <c r="C10" s="85" t="s">
        <v>3</v>
      </c>
      <c r="D10" s="85"/>
      <c r="E10" s="50" t="s">
        <v>4</v>
      </c>
      <c r="F10" s="11"/>
      <c r="G10" s="74" t="s">
        <v>5</v>
      </c>
      <c r="H10" s="46"/>
      <c r="I10" s="46"/>
      <c r="J10" s="46"/>
      <c r="K10" s="46"/>
      <c r="L10" s="46"/>
      <c r="M10" s="46"/>
      <c r="N10" s="46"/>
      <c r="O10" s="46"/>
      <c r="P10" s="46"/>
      <c r="Q10" s="46"/>
    </row>
    <row r="11" spans="1:17" ht="28.5" customHeight="1" x14ac:dyDescent="0.2">
      <c r="B11" s="49"/>
      <c r="C11" s="86" t="s">
        <v>6</v>
      </c>
      <c r="D11" s="86"/>
      <c r="E11" s="50" t="s">
        <v>4</v>
      </c>
      <c r="F11" s="11"/>
      <c r="G11" s="73" t="s">
        <v>7</v>
      </c>
      <c r="H11" s="46"/>
      <c r="I11" s="46"/>
      <c r="J11" s="46"/>
      <c r="K11" s="46"/>
      <c r="L11" s="46"/>
      <c r="M11" s="46"/>
      <c r="N11" s="46"/>
      <c r="O11" s="46"/>
      <c r="P11" s="46"/>
      <c r="Q11" s="46"/>
    </row>
    <row r="12" spans="1:17" ht="15" hidden="1" customHeight="1" x14ac:dyDescent="0.2">
      <c r="B12" s="49"/>
      <c r="C12" s="51" t="s">
        <v>8</v>
      </c>
      <c r="D12" s="52"/>
      <c r="E12" s="50">
        <f>IF((AND(E9="N",E10="N",E11="N")),(E29*25/100),0)</f>
        <v>0</v>
      </c>
      <c r="F12" s="11"/>
      <c r="G12" s="74"/>
      <c r="H12" s="46"/>
      <c r="I12" s="46"/>
      <c r="J12" s="46"/>
      <c r="K12" s="46"/>
      <c r="L12" s="46"/>
      <c r="M12" s="46"/>
      <c r="N12" s="46"/>
      <c r="O12" s="46"/>
      <c r="P12" s="46"/>
      <c r="Q12" s="46"/>
    </row>
    <row r="13" spans="1:17" ht="15" hidden="1" customHeight="1" x14ac:dyDescent="0.2">
      <c r="B13" s="49"/>
      <c r="C13" s="51" t="s">
        <v>9</v>
      </c>
      <c r="D13" s="52"/>
      <c r="E13" s="50">
        <f>IF(E10="Y",(E29*30/100),0)</f>
        <v>0</v>
      </c>
      <c r="F13" s="11"/>
      <c r="G13" s="74"/>
      <c r="H13" s="46"/>
      <c r="I13" s="46"/>
      <c r="J13" s="46"/>
      <c r="K13" s="46"/>
      <c r="L13" s="46"/>
      <c r="M13" s="46"/>
      <c r="N13" s="46"/>
      <c r="O13" s="46"/>
      <c r="P13" s="46"/>
      <c r="Q13" s="46"/>
    </row>
    <row r="14" spans="1:17" ht="15" hidden="1" customHeight="1" x14ac:dyDescent="0.2">
      <c r="B14" s="49"/>
      <c r="C14" s="51" t="s">
        <v>10</v>
      </c>
      <c r="D14" s="52"/>
      <c r="E14" s="50">
        <f>IF((E12+E13+E15)&gt;0,0,E40)</f>
        <v>13413</v>
      </c>
      <c r="F14" s="11"/>
      <c r="G14" s="74"/>
      <c r="H14" s="46"/>
      <c r="I14" s="46"/>
      <c r="J14" s="46"/>
      <c r="K14" s="46"/>
      <c r="L14" s="46"/>
      <c r="M14" s="46"/>
      <c r="N14" s="46"/>
      <c r="O14" s="46"/>
      <c r="P14" s="46"/>
      <c r="Q14" s="46"/>
    </row>
    <row r="15" spans="1:17" hidden="1" x14ac:dyDescent="0.2">
      <c r="B15" s="49"/>
      <c r="C15" s="51" t="s">
        <v>11</v>
      </c>
      <c r="D15" s="52"/>
      <c r="E15" s="50">
        <f>IF(E11="Y",(E18*30/100),0)</f>
        <v>0</v>
      </c>
      <c r="F15" s="11"/>
      <c r="G15" s="74"/>
      <c r="H15" s="46"/>
      <c r="I15" s="46"/>
      <c r="J15" s="46"/>
      <c r="K15" s="46"/>
      <c r="L15" s="46"/>
      <c r="M15" s="46"/>
      <c r="N15" s="46"/>
      <c r="O15" s="46"/>
      <c r="P15" s="46"/>
      <c r="Q15" s="46"/>
    </row>
    <row r="16" spans="1:17" ht="15" customHeight="1" x14ac:dyDescent="0.2">
      <c r="B16" s="49"/>
      <c r="C16" s="85" t="s">
        <v>12</v>
      </c>
      <c r="D16" s="85"/>
      <c r="E16" s="53">
        <v>12</v>
      </c>
      <c r="F16" s="12"/>
      <c r="G16" s="74" t="s">
        <v>13</v>
      </c>
      <c r="H16" s="46"/>
      <c r="I16" s="46"/>
      <c r="J16" s="46"/>
      <c r="K16" s="46"/>
      <c r="L16" s="46"/>
      <c r="M16" s="46"/>
      <c r="N16" s="46"/>
      <c r="O16" s="46"/>
      <c r="P16" s="46"/>
      <c r="Q16" s="46"/>
    </row>
    <row r="17" spans="2:17" ht="15" customHeight="1" x14ac:dyDescent="0.2">
      <c r="B17" s="49"/>
      <c r="C17" s="86" t="s">
        <v>14</v>
      </c>
      <c r="D17" s="86"/>
      <c r="E17" s="54">
        <v>50000</v>
      </c>
      <c r="F17" s="13"/>
      <c r="G17" s="74" t="s">
        <v>15</v>
      </c>
      <c r="H17" s="46"/>
      <c r="I17" s="46"/>
      <c r="J17" s="46"/>
      <c r="K17" s="46"/>
      <c r="L17" s="46"/>
      <c r="M17" s="46"/>
      <c r="N17" s="46"/>
      <c r="O17" s="46"/>
      <c r="P17" s="46"/>
      <c r="Q17" s="46"/>
    </row>
    <row r="18" spans="2:17" ht="15" customHeight="1" x14ac:dyDescent="0.2">
      <c r="B18" s="49"/>
      <c r="C18" s="86" t="s">
        <v>16</v>
      </c>
      <c r="D18" s="86"/>
      <c r="E18" s="55"/>
      <c r="F18" s="13"/>
      <c r="G18" s="74" t="s">
        <v>17</v>
      </c>
      <c r="H18" s="46"/>
      <c r="I18" s="46"/>
      <c r="J18" s="46"/>
      <c r="K18" s="46"/>
      <c r="L18" s="46"/>
      <c r="M18" s="46"/>
      <c r="N18" s="46"/>
      <c r="O18" s="46"/>
      <c r="P18" s="46"/>
      <c r="Q18" s="46"/>
    </row>
    <row r="19" spans="2:17" ht="15" customHeight="1" x14ac:dyDescent="0.2">
      <c r="B19" s="49"/>
      <c r="C19" s="86" t="s">
        <v>18</v>
      </c>
      <c r="D19" s="86"/>
      <c r="E19" s="54"/>
      <c r="F19" s="13"/>
      <c r="G19" s="74" t="s">
        <v>19</v>
      </c>
      <c r="H19" s="46"/>
      <c r="I19" s="46"/>
      <c r="J19" s="46"/>
      <c r="K19" s="46"/>
      <c r="L19" s="46"/>
      <c r="M19" s="46"/>
      <c r="N19" s="46"/>
      <c r="O19" s="46"/>
      <c r="P19" s="46"/>
      <c r="Q19" s="46"/>
    </row>
    <row r="20" spans="2:17" ht="15" customHeight="1" x14ac:dyDescent="0.2">
      <c r="B20" s="49"/>
      <c r="C20" s="86" t="s">
        <v>20</v>
      </c>
      <c r="D20" s="86"/>
      <c r="E20" s="54"/>
      <c r="F20" s="13"/>
      <c r="G20" s="75" t="s">
        <v>21</v>
      </c>
      <c r="H20" s="47"/>
      <c r="I20" s="47"/>
      <c r="J20" s="47"/>
      <c r="K20" s="47"/>
      <c r="L20" s="47"/>
      <c r="M20" s="47"/>
      <c r="N20" s="47"/>
      <c r="O20" s="47"/>
      <c r="P20" s="47"/>
      <c r="Q20" s="47"/>
    </row>
    <row r="21" spans="2:17" ht="15" customHeight="1" x14ac:dyDescent="0.2">
      <c r="B21" s="49"/>
      <c r="C21" s="86" t="s">
        <v>22</v>
      </c>
      <c r="D21" s="86"/>
      <c r="E21" s="54"/>
      <c r="F21" s="13"/>
      <c r="G21" s="75" t="s">
        <v>23</v>
      </c>
      <c r="H21" s="47"/>
      <c r="I21" s="47"/>
      <c r="J21" s="47"/>
      <c r="K21" s="47"/>
      <c r="L21" s="47"/>
      <c r="M21" s="47"/>
      <c r="N21" s="47"/>
      <c r="O21" s="47"/>
      <c r="P21" s="47"/>
      <c r="Q21" s="47"/>
    </row>
    <row r="22" spans="2:17" ht="15" customHeight="1" x14ac:dyDescent="0.2">
      <c r="B22" s="49"/>
      <c r="C22" s="86" t="s">
        <v>24</v>
      </c>
      <c r="D22" s="86"/>
      <c r="E22" s="54"/>
      <c r="F22" s="13"/>
      <c r="G22" s="75" t="s">
        <v>25</v>
      </c>
      <c r="H22" s="47"/>
      <c r="I22" s="47"/>
      <c r="J22" s="47"/>
      <c r="K22" s="47"/>
      <c r="L22" s="47"/>
      <c r="M22" s="47"/>
      <c r="N22" s="47"/>
      <c r="O22" s="47"/>
      <c r="P22" s="47"/>
      <c r="Q22" s="47"/>
    </row>
    <row r="23" spans="2:17" ht="15" customHeight="1" x14ac:dyDescent="0.2">
      <c r="B23" s="49"/>
      <c r="C23" s="85" t="s">
        <v>26</v>
      </c>
      <c r="D23" s="85"/>
      <c r="E23" s="54"/>
      <c r="F23" s="13"/>
      <c r="G23" s="76" t="s">
        <v>57</v>
      </c>
      <c r="H23" s="48"/>
      <c r="I23" s="48"/>
      <c r="J23" s="48"/>
      <c r="K23" s="48"/>
      <c r="L23" s="48"/>
      <c r="M23" s="48"/>
      <c r="N23" s="48"/>
      <c r="O23" s="48"/>
      <c r="P23" s="48"/>
      <c r="Q23" s="48"/>
    </row>
    <row r="24" spans="2:17" ht="15" customHeight="1" x14ac:dyDescent="0.2">
      <c r="B24" s="49"/>
      <c r="C24" s="56"/>
      <c r="D24" s="56"/>
      <c r="E24" s="57"/>
      <c r="F24" s="15"/>
    </row>
    <row r="25" spans="2:17" ht="15" customHeight="1" thickBot="1" x14ac:dyDescent="0.3">
      <c r="B25" s="66" t="s">
        <v>27</v>
      </c>
      <c r="C25" s="89" t="s">
        <v>28</v>
      </c>
      <c r="D25" s="90"/>
      <c r="E25" s="58">
        <f>(E12+E13+E14+E15)</f>
        <v>13413</v>
      </c>
      <c r="F25" s="16"/>
    </row>
    <row r="26" spans="2:17" ht="15" customHeight="1" thickTop="1" x14ac:dyDescent="0.2">
      <c r="C26" s="14"/>
      <c r="D26" s="14"/>
      <c r="E26" s="15"/>
      <c r="F26" s="15"/>
    </row>
    <row r="27" spans="2:17" ht="15" customHeight="1" x14ac:dyDescent="0.2">
      <c r="B27" s="49"/>
      <c r="C27" s="63" t="s">
        <v>29</v>
      </c>
      <c r="D27" s="59"/>
      <c r="E27" s="62"/>
      <c r="F27" s="15"/>
    </row>
    <row r="28" spans="2:17" ht="15" customHeight="1" x14ac:dyDescent="0.2">
      <c r="B28" s="60"/>
      <c r="C28" s="91" t="s">
        <v>30</v>
      </c>
      <c r="D28" s="92"/>
      <c r="E28" s="64"/>
      <c r="F28" s="17"/>
    </row>
    <row r="29" spans="2:17" x14ac:dyDescent="0.2">
      <c r="B29" s="66" t="s">
        <v>27</v>
      </c>
      <c r="C29" s="87" t="s">
        <v>31</v>
      </c>
      <c r="D29" s="88"/>
      <c r="E29" s="61">
        <f>E17+E18+E19+E20+E21+E22-E23</f>
        <v>50000</v>
      </c>
      <c r="F29" s="17"/>
    </row>
    <row r="30" spans="2:17" x14ac:dyDescent="0.2">
      <c r="B30" s="66" t="s">
        <v>32</v>
      </c>
      <c r="C30" s="87" t="s">
        <v>33</v>
      </c>
      <c r="D30" s="88"/>
      <c r="E30" s="61">
        <f>E16</f>
        <v>12</v>
      </c>
      <c r="F30" s="17"/>
    </row>
    <row r="31" spans="2:17" x14ac:dyDescent="0.2">
      <c r="B31" s="66" t="s">
        <v>27</v>
      </c>
      <c r="C31" s="87" t="s">
        <v>34</v>
      </c>
      <c r="D31" s="88"/>
      <c r="E31" s="61">
        <f>E29*E30</f>
        <v>600000</v>
      </c>
      <c r="F31" s="18"/>
    </row>
    <row r="32" spans="2:17" x14ac:dyDescent="0.2">
      <c r="B32" s="66"/>
      <c r="C32" s="91" t="s">
        <v>35</v>
      </c>
      <c r="D32" s="92"/>
      <c r="E32" s="64"/>
      <c r="F32" s="17"/>
    </row>
    <row r="33" spans="2:9" x14ac:dyDescent="0.2">
      <c r="B33" s="66" t="s">
        <v>36</v>
      </c>
      <c r="C33" s="87" t="s">
        <v>37</v>
      </c>
      <c r="D33" s="88"/>
      <c r="E33" s="61">
        <f>LOOKUP(E$31,C45:C46,G45:G46)</f>
        <v>74040</v>
      </c>
      <c r="F33" s="17"/>
    </row>
    <row r="34" spans="2:9" x14ac:dyDescent="0.2">
      <c r="B34" s="66" t="s">
        <v>32</v>
      </c>
      <c r="C34" s="87" t="s">
        <v>38</v>
      </c>
      <c r="D34" s="88"/>
      <c r="E34" s="61">
        <f>LOOKUP(E$31,C45:C46,E45:E46)</f>
        <v>0.3</v>
      </c>
      <c r="F34" s="17"/>
    </row>
    <row r="35" spans="2:9" x14ac:dyDescent="0.2">
      <c r="B35" s="66" t="s">
        <v>39</v>
      </c>
      <c r="C35" s="87" t="s">
        <v>40</v>
      </c>
      <c r="D35" s="88"/>
      <c r="E35" s="61">
        <f>LOOKUP(E31,Tax_Tables!B8:B9,Tax_Tables!C8:C9)</f>
        <v>14808</v>
      </c>
      <c r="F35" s="17"/>
    </row>
    <row r="36" spans="2:9" x14ac:dyDescent="0.2">
      <c r="B36" s="66" t="s">
        <v>27</v>
      </c>
      <c r="C36" s="87" t="s">
        <v>41</v>
      </c>
      <c r="D36" s="88"/>
      <c r="E36" s="61">
        <f>IF(((E31-E33)*(E34)+(E35))&lt;0,0,(E31-E33)*(E34)+(E35))</f>
        <v>172596</v>
      </c>
      <c r="F36" s="17"/>
    </row>
    <row r="37" spans="2:9" x14ac:dyDescent="0.2">
      <c r="B37" s="66" t="s">
        <v>36</v>
      </c>
      <c r="C37" s="87" t="s">
        <v>42</v>
      </c>
      <c r="D37" s="88"/>
      <c r="E37" s="61">
        <f>H45</f>
        <v>11640</v>
      </c>
      <c r="F37" s="17"/>
    </row>
    <row r="38" spans="2:9" x14ac:dyDescent="0.2">
      <c r="B38" s="66" t="s">
        <v>27</v>
      </c>
      <c r="C38" s="87" t="s">
        <v>43</v>
      </c>
      <c r="D38" s="88"/>
      <c r="E38" s="61">
        <f>IF(((E31-E33)*(E34)+(E35)-E37)&lt;0,0,(E31-E33)*(E34)+(E35)-E37)</f>
        <v>160956</v>
      </c>
      <c r="F38" s="17"/>
    </row>
    <row r="39" spans="2:9" x14ac:dyDescent="0.2">
      <c r="B39" s="66" t="s">
        <v>44</v>
      </c>
      <c r="C39" s="87" t="s">
        <v>33</v>
      </c>
      <c r="D39" s="88"/>
      <c r="E39" s="61">
        <f>E30</f>
        <v>12</v>
      </c>
      <c r="F39" s="17"/>
    </row>
    <row r="40" spans="2:9" x14ac:dyDescent="0.2">
      <c r="B40" s="66" t="s">
        <v>27</v>
      </c>
      <c r="C40" s="91" t="s">
        <v>45</v>
      </c>
      <c r="D40" s="92"/>
      <c r="E40" s="65">
        <f>IF(((E36-E37)/E39)&lt;0,0,(E36-E37)/E39)</f>
        <v>13413</v>
      </c>
      <c r="F40" s="19"/>
    </row>
    <row r="41" spans="2:9" x14ac:dyDescent="0.2">
      <c r="C41" s="20"/>
      <c r="D41" s="21"/>
      <c r="E41" s="18"/>
      <c r="F41" s="18"/>
    </row>
    <row r="42" spans="2:9" x14ac:dyDescent="0.2"/>
    <row r="43" spans="2:9" x14ac:dyDescent="0.2">
      <c r="C43" s="94" t="s">
        <v>59</v>
      </c>
      <c r="D43" s="94"/>
      <c r="E43" s="94"/>
      <c r="F43" s="94"/>
      <c r="G43" s="94"/>
      <c r="H43" s="22"/>
    </row>
    <row r="44" spans="2:9" x14ac:dyDescent="0.2">
      <c r="C44" s="23" t="s">
        <v>46</v>
      </c>
      <c r="D44" s="23" t="s">
        <v>47</v>
      </c>
      <c r="E44" s="24" t="s">
        <v>48</v>
      </c>
      <c r="F44" s="25"/>
      <c r="G44" s="23" t="s">
        <v>49</v>
      </c>
      <c r="H44" s="23" t="s">
        <v>50</v>
      </c>
    </row>
    <row r="45" spans="2:9" x14ac:dyDescent="0.2">
      <c r="C45" s="26">
        <v>0</v>
      </c>
      <c r="D45" s="26">
        <v>0</v>
      </c>
      <c r="E45" s="27">
        <v>0.2</v>
      </c>
      <c r="F45" s="27"/>
      <c r="G45" s="26">
        <v>0</v>
      </c>
      <c r="H45" s="26">
        <v>11640</v>
      </c>
      <c r="I45" s="28"/>
    </row>
    <row r="46" spans="2:9" x14ac:dyDescent="0.2">
      <c r="C46" s="29">
        <v>74040</v>
      </c>
      <c r="D46" s="29">
        <f>C46*E45</f>
        <v>14808</v>
      </c>
      <c r="E46" s="30">
        <v>0.3</v>
      </c>
      <c r="F46" s="30"/>
      <c r="G46" s="29">
        <v>74040</v>
      </c>
      <c r="H46" s="29"/>
    </row>
    <row r="47" spans="2:9" x14ac:dyDescent="0.2">
      <c r="C47" s="31"/>
      <c r="D47" s="31"/>
      <c r="E47" s="32"/>
      <c r="F47" s="32"/>
      <c r="G47" s="31"/>
      <c r="H47" s="31"/>
    </row>
    <row r="48" spans="2:9" x14ac:dyDescent="0.2">
      <c r="B48" s="95" t="s">
        <v>51</v>
      </c>
      <c r="C48" s="95"/>
      <c r="D48" s="67"/>
      <c r="E48" s="68"/>
      <c r="F48" s="68"/>
      <c r="G48" s="67"/>
      <c r="H48" s="69"/>
    </row>
    <row r="49" spans="2:9" ht="15" customHeight="1" x14ac:dyDescent="0.2">
      <c r="B49" s="96" t="s">
        <v>52</v>
      </c>
      <c r="C49" s="96"/>
      <c r="D49" s="96"/>
      <c r="E49" s="96"/>
      <c r="F49" s="96"/>
      <c r="G49" s="96"/>
      <c r="H49" s="70"/>
      <c r="I49" s="34"/>
    </row>
    <row r="50" spans="2:9" ht="12.75" customHeight="1" x14ac:dyDescent="0.2">
      <c r="B50" s="97" t="s">
        <v>53</v>
      </c>
      <c r="C50" s="97"/>
      <c r="D50" s="71"/>
      <c r="E50" s="71"/>
      <c r="F50" s="71"/>
      <c r="G50" s="71"/>
      <c r="H50" s="71"/>
      <c r="I50" s="34"/>
    </row>
    <row r="51" spans="2:9" ht="26.45" customHeight="1" x14ac:dyDescent="0.2">
      <c r="B51" s="93" t="s">
        <v>60</v>
      </c>
      <c r="C51" s="93"/>
      <c r="D51" s="93"/>
      <c r="E51" s="93"/>
      <c r="F51" s="93"/>
      <c r="G51" s="93"/>
      <c r="H51" s="93"/>
    </row>
    <row r="52" spans="2:9" hidden="1" x14ac:dyDescent="0.2">
      <c r="C52" s="1" t="s">
        <v>1</v>
      </c>
    </row>
    <row r="53" spans="2:9" hidden="1" x14ac:dyDescent="0.2">
      <c r="C53" s="1" t="s">
        <v>4</v>
      </c>
    </row>
    <row r="54" spans="2:9" x14ac:dyDescent="0.2"/>
  </sheetData>
  <sheetProtection algorithmName="SHA-512" hashValue="xU+1vQFnoJ2dgR8IxKj8T1wV5J7kU6vIltYplUOmvEpbnzXs1yriX7wRjO0HwbF0gZlvMVglL3I8dRQQi0ZxNw==" saltValue="AftmrLGjICRaIrUi9dubMA==" spinCount="100000" sheet="1" objects="1" scenarios="1"/>
  <mergeCells count="33">
    <mergeCell ref="B51:H51"/>
    <mergeCell ref="C39:D39"/>
    <mergeCell ref="C40:D40"/>
    <mergeCell ref="C43:G43"/>
    <mergeCell ref="B48:C48"/>
    <mergeCell ref="B49:G49"/>
    <mergeCell ref="B50:C50"/>
    <mergeCell ref="C38:D38"/>
    <mergeCell ref="C25:D25"/>
    <mergeCell ref="C28:D28"/>
    <mergeCell ref="C29:D29"/>
    <mergeCell ref="C30:D30"/>
    <mergeCell ref="C31:D31"/>
    <mergeCell ref="C32:D32"/>
    <mergeCell ref="C33:D33"/>
    <mergeCell ref="C34:D34"/>
    <mergeCell ref="C35:D35"/>
    <mergeCell ref="C36:D36"/>
    <mergeCell ref="C37:D37"/>
    <mergeCell ref="C21:D21"/>
    <mergeCell ref="C22:D22"/>
    <mergeCell ref="C23:D23"/>
    <mergeCell ref="C11:D11"/>
    <mergeCell ref="C16:D16"/>
    <mergeCell ref="C17:D17"/>
    <mergeCell ref="C18:D18"/>
    <mergeCell ref="C19:D19"/>
    <mergeCell ref="C20:D20"/>
    <mergeCell ref="E4:G4"/>
    <mergeCell ref="B5:E5"/>
    <mergeCell ref="C7:E7"/>
    <mergeCell ref="C9:D9"/>
    <mergeCell ref="C10:D10"/>
  </mergeCells>
  <conditionalFormatting sqref="E17 E19:E23">
    <cfRule type="expression" dxfId="1" priority="1">
      <formula>$E$11="Y"</formula>
    </cfRule>
  </conditionalFormatting>
  <conditionalFormatting sqref="E18">
    <cfRule type="expression" dxfId="0" priority="2">
      <formula>$E$11="N"</formula>
    </cfRule>
  </conditionalFormatting>
  <dataValidations count="1">
    <dataValidation type="list" allowBlank="1" showInputMessage="1" showErrorMessage="1" sqref="E9:E11" xr:uid="{4FB84894-AA5A-4431-85E6-98D0EA19A30A}">
      <formula1>$C$52:$C$53</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2EF8F-A991-4DF0-953F-4767DEACBA20}">
  <dimension ref="A1:K11"/>
  <sheetViews>
    <sheetView showGridLines="0" showRowColHeaders="0" zoomScaleNormal="100" workbookViewId="0">
      <selection activeCell="H7" sqref="H7"/>
    </sheetView>
  </sheetViews>
  <sheetFormatPr defaultColWidth="0" defaultRowHeight="9.9499999999999993" customHeight="1" zeroHeight="1" x14ac:dyDescent="0.2"/>
  <cols>
    <col min="1" max="1" width="1.42578125" style="35" customWidth="1"/>
    <col min="2" max="2" width="16.85546875" style="35" bestFit="1" customWidth="1"/>
    <col min="3" max="3" width="13.140625" style="35" bestFit="1" customWidth="1"/>
    <col min="4" max="4" width="8.42578125" style="35" customWidth="1"/>
    <col min="5" max="5" width="14.42578125" style="35" bestFit="1" customWidth="1"/>
    <col min="6" max="6" width="8.42578125" style="35" customWidth="1"/>
    <col min="7" max="7" width="15.85546875" style="35" customWidth="1"/>
    <col min="8" max="8" width="13.5703125" style="35" customWidth="1"/>
    <col min="9" max="9" width="4.28515625" style="35" customWidth="1"/>
    <col min="10" max="11" width="0" style="35" hidden="1" customWidth="1"/>
    <col min="12" max="16384" width="40" style="35" hidden="1"/>
  </cols>
  <sheetData>
    <row r="1" spans="2:8" ht="11.25" x14ac:dyDescent="0.2"/>
    <row r="2" spans="2:8" ht="11.25" x14ac:dyDescent="0.2"/>
    <row r="3" spans="2:8" ht="11.25" x14ac:dyDescent="0.2"/>
    <row r="4" spans="2:8" ht="11.25" x14ac:dyDescent="0.2"/>
    <row r="5" spans="2:8" ht="11.25" x14ac:dyDescent="0.2"/>
    <row r="6" spans="2:8" ht="2.1" customHeight="1" x14ac:dyDescent="0.2">
      <c r="B6" s="36"/>
    </row>
    <row r="7" spans="2:8" s="36" customFormat="1" ht="12" x14ac:dyDescent="0.2">
      <c r="B7" s="77" t="s">
        <v>46</v>
      </c>
      <c r="C7" s="77" t="s">
        <v>47</v>
      </c>
      <c r="D7" s="77" t="s">
        <v>48</v>
      </c>
      <c r="E7" s="77" t="s">
        <v>49</v>
      </c>
      <c r="F7" s="63"/>
      <c r="G7" s="77" t="s">
        <v>54</v>
      </c>
      <c r="H7" s="78">
        <v>11640</v>
      </c>
    </row>
    <row r="8" spans="2:8" ht="12" x14ac:dyDescent="0.2">
      <c r="B8" s="78">
        <v>0</v>
      </c>
      <c r="C8" s="78">
        <v>0</v>
      </c>
      <c r="D8" s="79">
        <v>0.2</v>
      </c>
      <c r="E8" s="78">
        <v>0</v>
      </c>
      <c r="F8" s="80"/>
      <c r="G8" s="80"/>
      <c r="H8" s="80"/>
    </row>
    <row r="9" spans="2:8" ht="12" x14ac:dyDescent="0.2">
      <c r="B9" s="81">
        <v>74040</v>
      </c>
      <c r="C9" s="78">
        <f>B9*D8</f>
        <v>14808</v>
      </c>
      <c r="D9" s="79">
        <v>0.3</v>
      </c>
      <c r="E9" s="81">
        <v>74040</v>
      </c>
      <c r="F9" s="80"/>
      <c r="G9" s="80"/>
      <c r="H9" s="80"/>
    </row>
    <row r="10" spans="2:8" ht="11.25" x14ac:dyDescent="0.2">
      <c r="G10" s="37"/>
      <c r="H10" s="38"/>
    </row>
    <row r="11" spans="2:8" ht="11.25" x14ac:dyDescent="0.2"/>
  </sheetData>
  <sheetProtection algorithmName="SHA-512" hashValue="Dsgsr9igpMKM9HMTKE/HzPFxdajhtrki141YUq8NrkemkL7HQaGekVuwM3mw/LhnWTltowo49euGRdbx2uuiVQ==" saltValue="CQgBQiJfWcnPN9lEClcOmA==" spinCount="100000" sheet="1" selectLockedCells="1"/>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9" ma:contentTypeDescription="Create a new document." ma:contentTypeScope="" ma:versionID="8f8ffdb54391c131f80f275fcfa7403b">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27ec0b5748118a5c6b5107f75f51413c"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element ref="ns2:MediaServiceObjectDetectorVersions" minOccurs="0"/>
                <xsd:element ref="ns2:MediaLengthInSecond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b9d7700-8801-4e65-905e-5029f7d3d661" ma:termSetId="09814cd3-568e-fe90-9814-8d621ff8fb84" ma:anchorId="fba54fb3-c3e1-fe81-a776-ca4b69148c4d" ma:open="true" ma:isKeyword="false">
      <xsd:complexType>
        <xsd:sequence>
          <xsd:element ref="pc:Terms" minOccurs="0" maxOccurs="1"/>
        </xsd:sequence>
      </xsd:complex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element name="TaxCatchAll" ma:index="25" nillable="true" ma:displayName="Taxonomy Catch All Column" ma:hidden="true" ma:list="{a6b8a1a8-267b-4a26-9659-26ee78965ad5}" ma:internalName="TaxCatchAll" ma:showField="CatchAllData" ma:web="20291ebb-8fd5-4a4a-b5a6-ec5249e68a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1037282-4172-42af-8e02-c41ee92b0631">
      <Terms xmlns="http://schemas.microsoft.com/office/infopath/2007/PartnerControls"/>
    </lcf76f155ced4ddcb4097134ff3c332f>
    <TaxCatchAll xmlns="20291ebb-8fd5-4a4a-b5a6-ec5249e68ab7" xsi:nil="true"/>
    <SharedWithUsers xmlns="20291ebb-8fd5-4a4a-b5a6-ec5249e68ab7">
      <UserInfo>
        <DisplayName/>
        <AccountId xsi:nil="true"/>
        <AccountType/>
      </UserInfo>
    </SharedWithUsers>
    <MediaLengthInSeconds xmlns="71037282-4172-42af-8e02-c41ee92b0631" xsi:nil="true"/>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5B94EB2-30AB-4325-B8D8-F25B684F58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037282-4172-42af-8e02-c41ee92b0631"/>
    <ds:schemaRef ds:uri="20291ebb-8fd5-4a4a-b5a6-ec5249e68a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54CF245-7549-46FF-8C59-450B480D6576}">
  <ds:schemaRef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purl.org/dc/dcmitype/"/>
    <ds:schemaRef ds:uri="71037282-4172-42af-8e02-c41ee92b0631"/>
    <ds:schemaRef ds:uri="http://schemas.microsoft.com/office/infopath/2007/PartnerControls"/>
    <ds:schemaRef ds:uri="20291ebb-8fd5-4a4a-b5a6-ec5249e68ab7"/>
    <ds:schemaRef ds:uri="http://www.w3.org/XML/1998/namespace"/>
  </ds:schemaRefs>
</ds:datastoreItem>
</file>

<file path=customXml/itemProps3.xml><?xml version="1.0" encoding="utf-8"?>
<ds:datastoreItem xmlns:ds="http://schemas.openxmlformats.org/officeDocument/2006/customXml" ds:itemID="{95B423CE-FAA7-433F-AFBB-19C501DEBC1C}">
  <ds:schemaRefs>
    <ds:schemaRef ds:uri="http://schemas.microsoft.com/sharepoint/v3/contenttype/forms"/>
  </ds:schemaRefs>
</ds:datastoreItem>
</file>

<file path=docMetadata/LabelInfo.xml><?xml version="1.0" encoding="utf-8"?>
<clbl:labelList xmlns:clbl="http://schemas.microsoft.com/office/2020/mipLabelMetadata">
  <clbl:label id="{3e32dd7c-41f6-492d-a1a3-c58eb02cf4f8}" enabled="0" method="" siteId="{3e32dd7c-41f6-492d-a1a3-c58eb02cf4f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Monthly Tax Calculation</vt:lpstr>
      <vt:lpstr>Tax_Tables</vt:lpstr>
    </vt:vector>
  </TitlesOfParts>
  <Company>Sage Group Plc.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Strydom, Ania</dc:creator>
  <cp:lastModifiedBy>Ishwarlaal, Kavitha</cp:lastModifiedBy>
  <dcterms:created xsi:type="dcterms:W3CDTF">2022-06-08T09:30:36Z</dcterms:created>
  <dcterms:modified xsi:type="dcterms:W3CDTF">2025-04-11T09:47:03Z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y fmtid="{D5CDD505-2E9C-101B-9397-08002B2CF9AE}" pid="3" name="Order">
    <vt:r8>554000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MediaServiceImageTags">
    <vt:lpwstr/>
  </property>
</Properties>
</file>