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28" documentId="8_{57B2225D-5AC5-4D0C-9E18-4272A54FE05D}" xr6:coauthVersionLast="47" xr6:coauthVersionMax="47" xr10:uidLastSave="{98B406D8-4277-47F3-A470-55A2C1034475}"/>
  <bookViews>
    <workbookView xWindow="-110" yWindow="-110" windowWidth="19420" windowHeight="10420" xr2:uid="{00000000-000D-0000-FFFF-FFFF00000000}"/>
  </bookViews>
  <sheets>
    <sheet name="Termination" sheetId="17" r:id="rId1"/>
    <sheet name="Bonus" sheetId="19" r:id="rId2"/>
    <sheet name="Monthly" sheetId="15" r:id="rId3"/>
    <sheet name="Questions" sheetId="13" state="hidden" r:id="rId4"/>
  </sheets>
  <definedNames>
    <definedName name="QUESTIONS">Questions!$A$1:$A$2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 i="17" l="1"/>
  <c r="G12" i="17"/>
  <c r="G11" i="19"/>
  <c r="B44" i="19"/>
  <c r="B43" i="19"/>
  <c r="B42" i="19"/>
  <c r="B41" i="19"/>
  <c r="B40" i="19"/>
  <c r="B39" i="19"/>
  <c r="B30" i="19"/>
  <c r="B29" i="19"/>
  <c r="B28" i="19"/>
  <c r="B27" i="19"/>
  <c r="B26" i="19"/>
  <c r="B25" i="19"/>
  <c r="G15" i="19" l="1"/>
  <c r="D44" i="19" s="1"/>
  <c r="G44" i="19" s="1"/>
  <c r="D25" i="19"/>
  <c r="G25" i="19" s="1"/>
  <c r="D27" i="19"/>
  <c r="G27" i="19" s="1"/>
  <c r="D24" i="19"/>
  <c r="G24" i="19" s="1"/>
  <c r="D28" i="19"/>
  <c r="G28" i="19" s="1"/>
  <c r="D29" i="19"/>
  <c r="G29" i="19" s="1"/>
  <c r="D26" i="19"/>
  <c r="G26" i="19" s="1"/>
  <c r="D30" i="19"/>
  <c r="G30" i="19" s="1"/>
  <c r="D43" i="19" l="1"/>
  <c r="G43" i="19" s="1"/>
  <c r="D39" i="19"/>
  <c r="G39" i="19" s="1"/>
  <c r="D42" i="19"/>
  <c r="G42" i="19" s="1"/>
  <c r="D40" i="19"/>
  <c r="G40" i="19" s="1"/>
  <c r="D38" i="19"/>
  <c r="G38" i="19" s="1"/>
  <c r="D41" i="19"/>
  <c r="G41" i="19" s="1"/>
  <c r="D31" i="19"/>
  <c r="G31" i="19"/>
  <c r="G12" i="19" s="1"/>
  <c r="B44" i="17"/>
  <c r="D44" i="17" s="1"/>
  <c r="B43" i="17"/>
  <c r="D43" i="17" s="1"/>
  <c r="B42" i="17"/>
  <c r="D42" i="17" s="1"/>
  <c r="B41" i="17"/>
  <c r="D41" i="17" s="1"/>
  <c r="B40" i="17"/>
  <c r="D40" i="17" s="1"/>
  <c r="B39" i="17"/>
  <c r="B30" i="17"/>
  <c r="B29" i="17"/>
  <c r="B28" i="17"/>
  <c r="D28" i="17" s="1"/>
  <c r="G28" i="17" s="1"/>
  <c r="B27" i="17"/>
  <c r="B26" i="17"/>
  <c r="B25" i="17"/>
  <c r="D38" i="17" l="1"/>
  <c r="D39" i="17"/>
  <c r="D45" i="19"/>
  <c r="G45" i="19"/>
  <c r="G16" i="19" s="1"/>
  <c r="G17" i="19" s="1"/>
  <c r="D26" i="17"/>
  <c r="G26" i="17" s="1"/>
  <c r="D27" i="17"/>
  <c r="G27" i="17" s="1"/>
  <c r="D24" i="17"/>
  <c r="D25" i="17"/>
  <c r="G25" i="17" s="1"/>
  <c r="D29" i="17"/>
  <c r="G29" i="17" s="1"/>
  <c r="D30" i="17"/>
  <c r="G30" i="17" s="1"/>
  <c r="G43" i="17"/>
  <c r="G44" i="17"/>
  <c r="G41" i="17"/>
  <c r="G40" i="17"/>
  <c r="G39" i="17"/>
  <c r="G42" i="17"/>
  <c r="D31" i="17" l="1"/>
  <c r="G24" i="17"/>
  <c r="G31" i="17" s="1"/>
  <c r="G11" i="15"/>
  <c r="G13" i="17" l="1"/>
  <c r="B21" i="15"/>
  <c r="B22" i="15"/>
  <c r="B23" i="15"/>
  <c r="B24" i="15"/>
  <c r="B25" i="15"/>
  <c r="B20" i="15"/>
  <c r="D25" i="15" l="1"/>
  <c r="G25" i="15" s="1"/>
  <c r="D23" i="15"/>
  <c r="G23" i="15" s="1"/>
  <c r="D22" i="15"/>
  <c r="G22" i="15" s="1"/>
  <c r="D24" i="15"/>
  <c r="G24" i="15" s="1"/>
  <c r="D20" i="15"/>
  <c r="G20" i="15" s="1"/>
  <c r="D21" i="15"/>
  <c r="G21" i="15" s="1"/>
  <c r="D19" i="15"/>
  <c r="G19" i="15" l="1"/>
  <c r="G26" i="15" s="1"/>
  <c r="G12" i="15" s="1"/>
  <c r="D26" i="15"/>
  <c r="G38" i="17"/>
  <c r="G45" i="17" s="1"/>
  <c r="G17" i="17" s="1"/>
  <c r="G18" i="17" s="1"/>
  <c r="D4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B3FE0C22-CA19-4605-800E-FF1F21DFA0A2}">
      <text>
        <r>
          <rPr>
            <b/>
            <sz val="9"/>
            <color indexed="81"/>
            <rFont val="Tahoma"/>
            <family val="2"/>
          </rPr>
          <t>Mokhoro, Mpho:</t>
        </r>
        <r>
          <rPr>
            <sz val="9"/>
            <color indexed="81"/>
            <rFont val="Tahoma"/>
            <family val="2"/>
          </rPr>
          <t xml:space="preserve">
Enter Basic salary</t>
        </r>
      </text>
    </comment>
    <comment ref="G10" authorId="0" shapeId="0" xr:uid="{F5D15E77-1584-4976-B12B-A8E214F8E71D}">
      <text>
        <r>
          <rPr>
            <b/>
            <sz val="9"/>
            <color indexed="81"/>
            <rFont val="Tahoma"/>
            <family val="2"/>
          </rPr>
          <t>Mokhoro, Mpho:</t>
        </r>
        <r>
          <rPr>
            <sz val="9"/>
            <color indexed="81"/>
            <rFont val="Tahoma"/>
            <family val="2"/>
          </rPr>
          <t xml:space="preserve">
Enter other taxable cash allowances</t>
        </r>
      </text>
    </comment>
    <comment ref="G11" authorId="0" shapeId="0" xr:uid="{757DAE68-609F-450F-BDAF-BE121F5D3C22}">
      <text>
        <r>
          <rPr>
            <b/>
            <sz val="9"/>
            <color indexed="81"/>
            <rFont val="Tahoma"/>
            <family val="2"/>
          </rPr>
          <t>Mokhoro, Mpho:</t>
        </r>
        <r>
          <rPr>
            <sz val="9"/>
            <color indexed="81"/>
            <rFont val="Tahoma"/>
            <family val="2"/>
          </rPr>
          <t xml:space="preserve">
Enter taxable benefits in kind</t>
        </r>
      </text>
    </comment>
    <comment ref="G15" authorId="0" shapeId="0" xr:uid="{1FAB4B1F-3D2C-4584-A196-24A0612A90F4}">
      <text>
        <r>
          <rPr>
            <b/>
            <sz val="9"/>
            <color indexed="81"/>
            <rFont val="Tahoma"/>
            <family val="2"/>
          </rPr>
          <t>Mokhoro, Mpho:</t>
        </r>
        <r>
          <rPr>
            <sz val="9"/>
            <color indexed="81"/>
            <rFont val="Tahoma"/>
            <family val="2"/>
          </rPr>
          <t xml:space="preserve">
Enter taxable severance payments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048894D5-CB5D-46C6-911B-CAC144A676C0}">
      <text>
        <r>
          <rPr>
            <b/>
            <sz val="9"/>
            <color indexed="81"/>
            <rFont val="Tahoma"/>
            <family val="2"/>
          </rPr>
          <t>Mokhoro, Mpho:</t>
        </r>
        <r>
          <rPr>
            <sz val="9"/>
            <color indexed="81"/>
            <rFont val="Tahoma"/>
            <family val="2"/>
          </rPr>
          <t xml:space="preserve">
Enter taxable cash allowances</t>
        </r>
      </text>
    </comment>
    <comment ref="G10" authorId="0" shapeId="0" xr:uid="{CB33CD77-ACD4-4319-8BDA-0C04C21F7A20}">
      <text>
        <r>
          <rPr>
            <b/>
            <sz val="9"/>
            <color indexed="81"/>
            <rFont val="Tahoma"/>
            <family val="2"/>
          </rPr>
          <t>Mokhoro, Mpho:</t>
        </r>
        <r>
          <rPr>
            <sz val="9"/>
            <color indexed="81"/>
            <rFont val="Tahoma"/>
            <family val="2"/>
          </rPr>
          <t xml:space="preserve">
Enter taxable benefits in kind</t>
        </r>
      </text>
    </comment>
    <comment ref="G14" authorId="0" shapeId="0" xr:uid="{7C8AFEE4-5A4C-4A98-A4F2-020AFA245804}">
      <text>
        <r>
          <rPr>
            <b/>
            <sz val="9"/>
            <color indexed="81"/>
            <rFont val="Tahoma"/>
            <family val="2"/>
          </rPr>
          <t>Mokhoro, Mpho:</t>
        </r>
        <r>
          <rPr>
            <sz val="9"/>
            <color indexed="81"/>
            <rFont val="Tahoma"/>
            <family val="2"/>
          </rPr>
          <t xml:space="preserve">
Enter taxable annual payments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FFE34D4F-4911-426E-9767-D6AAE3E08858}">
      <text>
        <r>
          <rPr>
            <b/>
            <sz val="9"/>
            <color indexed="81"/>
            <rFont val="Tahoma"/>
            <family val="2"/>
          </rPr>
          <t>Mokhoro, Mpho:</t>
        </r>
        <r>
          <rPr>
            <sz val="9"/>
            <color indexed="81"/>
            <rFont val="Tahoma"/>
            <family val="2"/>
          </rPr>
          <t xml:space="preserve">
Enter taxable cash allowances</t>
        </r>
      </text>
    </comment>
    <comment ref="G10" authorId="0" shapeId="0" xr:uid="{B9AF0959-EA43-4A87-911B-D97B59FD34A1}">
      <text>
        <r>
          <rPr>
            <b/>
            <sz val="9"/>
            <color indexed="81"/>
            <rFont val="Tahoma"/>
            <family val="2"/>
          </rPr>
          <t>Mokhoro, Mpho:</t>
        </r>
        <r>
          <rPr>
            <sz val="9"/>
            <color indexed="81"/>
            <rFont val="Tahoma"/>
            <family val="2"/>
          </rPr>
          <t xml:space="preserve">
Enter taxable benefits in kind</t>
        </r>
      </text>
    </comment>
  </commentList>
</comments>
</file>

<file path=xl/sharedStrings.xml><?xml version="1.0" encoding="utf-8"?>
<sst xmlns="http://schemas.openxmlformats.org/spreadsheetml/2006/main" count="95" uniqueCount="38">
  <si>
    <t>Tax rate</t>
  </si>
  <si>
    <t>Enter amounts only in the grey fields</t>
  </si>
  <si>
    <t>and above</t>
  </si>
  <si>
    <t xml:space="preserve">Monthly Income Bracket </t>
  </si>
  <si>
    <t>YES</t>
  </si>
  <si>
    <t>NO</t>
  </si>
  <si>
    <t>+</t>
  </si>
  <si>
    <t>=</t>
  </si>
  <si>
    <t>ETHIOPIA</t>
  </si>
  <si>
    <t>Birr</t>
  </si>
  <si>
    <t>Taxable earnings and allowances</t>
  </si>
  <si>
    <t>All amounts in Birr</t>
  </si>
  <si>
    <t>From</t>
  </si>
  <si>
    <t>To</t>
  </si>
  <si>
    <t>Deduction</t>
  </si>
  <si>
    <t>Tax</t>
  </si>
  <si>
    <t>Taxable income</t>
  </si>
  <si>
    <t>Basic Salary</t>
  </si>
  <si>
    <t>Tax on Basic</t>
  </si>
  <si>
    <t>Termination Pay Period</t>
  </si>
  <si>
    <t>Tax on Termination Pay</t>
  </si>
  <si>
    <t>Tax on basic salary</t>
  </si>
  <si>
    <t>Taxable benefits in kind</t>
  </si>
  <si>
    <t>Other taxable earnings and allowances</t>
  </si>
  <si>
    <t>Tax on normal income</t>
  </si>
  <si>
    <t>Tax on normal+annual income</t>
  </si>
  <si>
    <t>Bonus, leave &amp; other annual payments</t>
  </si>
  <si>
    <t>Taxable pay-Normal income</t>
  </si>
  <si>
    <t>Taxable pay-Normal+Annual income</t>
  </si>
  <si>
    <t>Employment income tax : Normal income</t>
  </si>
  <si>
    <t>Employment income tax : Normal+Annual income</t>
  </si>
  <si>
    <t>Termination Pay</t>
  </si>
  <si>
    <t>Tax on Normal income</t>
  </si>
  <si>
    <t>Tax on Annual income</t>
  </si>
  <si>
    <t xml:space="preserve">DISCLAIMER
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</si>
  <si>
    <t>Monthly tax calculation 2025</t>
  </si>
  <si>
    <t>Annual income tax calculation - 2025</t>
  </si>
  <si>
    <t>Termination Tax Calculation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</si>
</sst>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11"/>
      <color theme="1"/>
      <name val="Calibri"/>
      <family val="2"/>
      <scheme val="minor"/>
    </font>
    <font>
      <b/>
      <sz val="9"/>
      <color indexed="81"/>
      <name val="Tahoma"/>
      <family val="2"/>
    </font>
    <font>
      <sz val="9"/>
      <color indexed="81"/>
      <name val="Tahoma"/>
      <family val="2"/>
    </font>
    <font>
      <sz val="11"/>
      <color theme="1"/>
      <name val="Calibri"/>
      <family val="2"/>
      <scheme val="minor"/>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b/>
      <sz val="12"/>
      <color theme="0"/>
      <name val="Sage Text"/>
    </font>
    <font>
      <b/>
      <i/>
      <sz val="12"/>
      <color theme="3"/>
      <name val="Sage Text"/>
    </font>
    <font>
      <b/>
      <i/>
      <sz val="12"/>
      <name val="Sage Text"/>
    </font>
    <font>
      <i/>
      <sz val="12"/>
      <color theme="1" tint="0.499984740745262"/>
      <name val="Sage Text"/>
    </font>
    <font>
      <i/>
      <sz val="12"/>
      <color theme="1"/>
      <name val="Sage Text"/>
    </font>
    <font>
      <sz val="12"/>
      <color theme="1" tint="0.499984740745262"/>
      <name val="Sage Text"/>
    </font>
    <font>
      <sz val="12"/>
      <color theme="3"/>
      <name val="Sage Text"/>
    </font>
    <font>
      <sz val="12"/>
      <color rgb="FF00B050"/>
      <name val="Sage Text"/>
    </font>
    <font>
      <sz val="12"/>
      <color theme="0" tint="-0.499984740745262"/>
      <name val="Sage Text"/>
    </font>
    <font>
      <b/>
      <u/>
      <sz val="12"/>
      <color theme="1"/>
      <name val="Sage Text"/>
    </font>
    <font>
      <sz val="12"/>
      <color rgb="FFFF0000"/>
      <name val="Sage Text"/>
    </font>
    <font>
      <i/>
      <sz val="12"/>
      <color rgb="FF00B0F0"/>
      <name val="Sage Text"/>
    </font>
    <font>
      <b/>
      <sz val="12"/>
      <color theme="1"/>
      <name val="Sage Text"/>
    </font>
    <font>
      <b/>
      <i/>
      <sz val="12"/>
      <color rgb="FF00B050"/>
      <name val="Sage Text"/>
    </font>
    <font>
      <i/>
      <sz val="12"/>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9">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bottom/>
      <diagonal/>
    </border>
    <border>
      <left/>
      <right/>
      <top style="thin">
        <color theme="1" tint="0.34998626667073579"/>
      </top>
      <bottom style="medium">
        <color theme="1" tint="0.34998626667073579"/>
      </bottom>
      <diagonal/>
    </border>
  </borders>
  <cellStyleXfs count="2">
    <xf numFmtId="0" fontId="0" fillId="0" borderId="0"/>
    <xf numFmtId="43" fontId="3" fillId="0" borderId="0" applyFont="0" applyFill="0" applyBorder="0" applyAlignment="0" applyProtection="0"/>
  </cellStyleXfs>
  <cellXfs count="63">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5" fillId="0" borderId="0" xfId="0" applyNumberFormat="1" applyFont="1" applyAlignment="1">
      <alignment horizontal="right"/>
    </xf>
    <xf numFmtId="0" fontId="7" fillId="0" borderId="0" xfId="0" applyFont="1" applyAlignment="1">
      <alignment horizontal="center" vertical="center" wrapText="1"/>
    </xf>
    <xf numFmtId="0" fontId="4" fillId="0" borderId="0" xfId="0" applyFont="1" applyAlignment="1">
      <alignment vertical="center"/>
    </xf>
    <xf numFmtId="0" fontId="8"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3" borderId="0" xfId="0" quotePrefix="1" applyNumberFormat="1" applyFont="1" applyFill="1" applyAlignment="1">
      <alignment horizontal="right" vertical="center"/>
    </xf>
    <xf numFmtId="0" fontId="10" fillId="0" borderId="0" xfId="0" quotePrefix="1" applyFont="1" applyAlignment="1">
      <alignment horizontal="right" vertical="center"/>
    </xf>
    <xf numFmtId="4" fontId="5" fillId="0" borderId="0" xfId="0" applyNumberFormat="1" applyFont="1" applyAlignment="1">
      <alignment vertical="center"/>
    </xf>
    <xf numFmtId="4" fontId="5" fillId="4" borderId="0" xfId="0" applyNumberFormat="1" applyFont="1" applyFill="1" applyAlignment="1" applyProtection="1">
      <alignment vertical="center"/>
      <protection locked="0"/>
    </xf>
    <xf numFmtId="4" fontId="6" fillId="0" borderId="1" xfId="0" applyNumberFormat="1" applyFont="1" applyBorder="1" applyAlignment="1">
      <alignment vertical="center"/>
    </xf>
    <xf numFmtId="3" fontId="4" fillId="0" borderId="0" xfId="0" applyNumberFormat="1" applyFont="1" applyAlignment="1">
      <alignment vertical="center"/>
    </xf>
    <xf numFmtId="0" fontId="12" fillId="0" borderId="0" xfId="0" quotePrefix="1"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4" fontId="13" fillId="0" borderId="2" xfId="0" applyNumberFormat="1" applyFont="1" applyBorder="1" applyAlignment="1">
      <alignment vertical="center"/>
    </xf>
    <xf numFmtId="0" fontId="15" fillId="0" borderId="0" xfId="0" applyFont="1" applyAlignment="1">
      <alignment vertical="center"/>
    </xf>
    <xf numFmtId="4" fontId="13" fillId="0" borderId="0" xfId="0" applyNumberFormat="1" applyFont="1" applyAlignment="1">
      <alignment vertical="center"/>
    </xf>
    <xf numFmtId="0" fontId="9" fillId="0" borderId="0" xfId="0" quotePrefix="1" applyFont="1" applyAlignment="1">
      <alignment horizontal="right" vertical="center"/>
    </xf>
    <xf numFmtId="0" fontId="16" fillId="0" borderId="0" xfId="0" applyFont="1" applyAlignment="1">
      <alignment vertical="center"/>
    </xf>
    <xf numFmtId="4" fontId="6" fillId="0" borderId="0" xfId="0" applyNumberFormat="1" applyFont="1" applyAlignment="1">
      <alignment vertical="center"/>
    </xf>
    <xf numFmtId="4" fontId="8" fillId="0" borderId="0" xfId="0" applyNumberFormat="1" applyFont="1" applyAlignment="1">
      <alignment vertical="center"/>
    </xf>
    <xf numFmtId="4" fontId="17" fillId="0" borderId="0" xfId="0" applyNumberFormat="1" applyFont="1" applyAlignment="1">
      <alignment vertical="center"/>
    </xf>
    <xf numFmtId="0" fontId="18" fillId="0" borderId="0" xfId="0" applyFont="1" applyAlignment="1">
      <alignment horizontal="right" vertical="center"/>
    </xf>
    <xf numFmtId="0" fontId="7" fillId="3" borderId="3" xfId="0" applyFont="1" applyFill="1" applyBorder="1" applyAlignment="1">
      <alignment horizontal="center" vertical="center"/>
    </xf>
    <xf numFmtId="4" fontId="5" fillId="2" borderId="6" xfId="0" applyNumberFormat="1" applyFont="1" applyFill="1" applyBorder="1" applyAlignment="1">
      <alignment vertical="center"/>
    </xf>
    <xf numFmtId="9" fontId="5" fillId="0" borderId="6" xfId="0" applyNumberFormat="1" applyFont="1" applyBorder="1" applyAlignment="1">
      <alignment horizontal="center" vertical="center"/>
    </xf>
    <xf numFmtId="4" fontId="5" fillId="0" borderId="6" xfId="0" applyNumberFormat="1" applyFont="1" applyBorder="1" applyAlignment="1">
      <alignment vertical="center"/>
    </xf>
    <xf numFmtId="4" fontId="5" fillId="2" borderId="6" xfId="0" applyNumberFormat="1" applyFont="1" applyFill="1" applyBorder="1" applyAlignment="1">
      <alignment horizontal="right" vertical="center"/>
    </xf>
    <xf numFmtId="4" fontId="6" fillId="0" borderId="8" xfId="0" applyNumberFormat="1" applyFont="1" applyBorder="1" applyAlignment="1">
      <alignment vertical="center"/>
    </xf>
    <xf numFmtId="164" fontId="6" fillId="0" borderId="0" xfId="0" applyNumberFormat="1" applyFont="1" applyAlignment="1">
      <alignment horizontal="center" vertical="center"/>
    </xf>
    <xf numFmtId="0" fontId="9" fillId="0" borderId="0" xfId="0" applyFont="1" applyAlignment="1">
      <alignment horizontal="right" wrapText="1"/>
    </xf>
    <xf numFmtId="0" fontId="4" fillId="0" borderId="0" xfId="0" applyFont="1" applyAlignment="1">
      <alignment wrapText="1"/>
    </xf>
    <xf numFmtId="0" fontId="9" fillId="0" borderId="0" xfId="0" applyFont="1" applyAlignment="1">
      <alignment horizontal="right"/>
    </xf>
    <xf numFmtId="0" fontId="4" fillId="0" borderId="0" xfId="0" applyFont="1" applyAlignment="1">
      <alignment horizontal="left"/>
    </xf>
    <xf numFmtId="0" fontId="20" fillId="0" borderId="0" xfId="0" applyFont="1" applyAlignment="1">
      <alignment vertical="center"/>
    </xf>
    <xf numFmtId="4" fontId="21" fillId="0" borderId="0" xfId="0" applyNumberFormat="1" applyFont="1" applyAlignment="1">
      <alignment vertical="center"/>
    </xf>
    <xf numFmtId="43" fontId="4" fillId="0" borderId="0" xfId="0" applyNumberFormat="1" applyFont="1" applyAlignment="1">
      <alignment vertical="center"/>
    </xf>
    <xf numFmtId="0" fontId="22" fillId="0" borderId="0" xfId="0" applyFont="1" applyAlignment="1">
      <alignment vertical="center"/>
    </xf>
    <xf numFmtId="4" fontId="4" fillId="0" borderId="0" xfId="0" applyNumberFormat="1" applyFont="1" applyAlignment="1">
      <alignment vertical="center"/>
    </xf>
    <xf numFmtId="0" fontId="23" fillId="0" borderId="0" xfId="0" applyFont="1" applyAlignment="1">
      <alignment vertical="center"/>
    </xf>
    <xf numFmtId="0" fontId="17" fillId="0" borderId="0" xfId="0" quotePrefix="1" applyFont="1" applyAlignment="1">
      <alignment horizontal="right" vertical="center"/>
    </xf>
    <xf numFmtId="0" fontId="24" fillId="0" borderId="0" xfId="0" quotePrefix="1" applyFont="1" applyAlignment="1">
      <alignment horizontal="right" vertical="center"/>
    </xf>
    <xf numFmtId="4" fontId="25" fillId="0" borderId="0" xfId="0" applyNumberFormat="1" applyFont="1" applyAlignment="1">
      <alignment vertical="center"/>
    </xf>
    <xf numFmtId="43" fontId="15" fillId="0" borderId="0" xfId="1" applyFont="1" applyAlignment="1" applyProtection="1">
      <alignment vertical="center"/>
    </xf>
    <xf numFmtId="43" fontId="4" fillId="0" borderId="0" xfId="1" applyFont="1" applyAlignment="1" applyProtection="1">
      <alignment vertical="center"/>
    </xf>
    <xf numFmtId="43" fontId="23" fillId="0" borderId="0" xfId="0" applyNumberFormat="1" applyFont="1" applyAlignment="1">
      <alignment vertical="center"/>
    </xf>
    <xf numFmtId="43" fontId="21" fillId="0" borderId="0" xfId="0" applyNumberFormat="1" applyFont="1" applyAlignment="1">
      <alignment vertical="center"/>
    </xf>
    <xf numFmtId="0" fontId="19" fillId="0" borderId="0" xfId="0" applyFont="1" applyAlignment="1">
      <alignment horizontal="left"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 fontId="7" fillId="3" borderId="3" xfId="0" applyNumberFormat="1" applyFont="1" applyFill="1" applyBorder="1" applyAlignment="1">
      <alignment horizontal="center" vertical="center"/>
    </xf>
    <xf numFmtId="4" fontId="7" fillId="3" borderId="7" xfId="0" applyNumberFormat="1" applyFont="1" applyFill="1" applyBorder="1" applyAlignment="1">
      <alignment horizontal="center" vertical="center"/>
    </xf>
    <xf numFmtId="4" fontId="7" fillId="3" borderId="3" xfId="0" applyNumberFormat="1" applyFont="1" applyFill="1" applyBorder="1" applyAlignment="1">
      <alignment horizontal="center" vertical="center" wrapText="1"/>
    </xf>
    <xf numFmtId="4" fontId="7" fillId="3" borderId="7"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CC00"/>
      <color rgb="FF008080"/>
      <color rgb="FF00FF00"/>
      <color rgb="FF378165"/>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31750</xdr:rowOff>
    </xdr:from>
    <xdr:to>
      <xdr:col>2</xdr:col>
      <xdr:colOff>25400</xdr:colOff>
      <xdr:row>3</xdr:row>
      <xdr:rowOff>122621</xdr:rowOff>
    </xdr:to>
    <xdr:pic>
      <xdr:nvPicPr>
        <xdr:cNvPr id="3" name="Graphic 1">
          <a:extLst>
            <a:ext uri="{FF2B5EF4-FFF2-40B4-BE49-F238E27FC236}">
              <a16:creationId xmlns:a16="http://schemas.microsoft.com/office/drawing/2014/main" id="{D2048566-C75B-4D70-8901-DEA61018F2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700" y="215900"/>
          <a:ext cx="1174750"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31750</xdr:colOff>
      <xdr:row>0</xdr:row>
      <xdr:rowOff>152400</xdr:rowOff>
    </xdr:from>
    <xdr:to>
      <xdr:col>2</xdr:col>
      <xdr:colOff>19050</xdr:colOff>
      <xdr:row>3</xdr:row>
      <xdr:rowOff>179771</xdr:rowOff>
    </xdr:to>
    <xdr:pic>
      <xdr:nvPicPr>
        <xdr:cNvPr id="3" name="Graphic 1">
          <a:extLst>
            <a:ext uri="{FF2B5EF4-FFF2-40B4-BE49-F238E27FC236}">
              <a16:creationId xmlns:a16="http://schemas.microsoft.com/office/drawing/2014/main" id="{99DA05C5-A573-43ED-B552-A7C9CD519A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52400"/>
          <a:ext cx="1174750" cy="662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120650</xdr:rowOff>
    </xdr:from>
    <xdr:to>
      <xdr:col>2</xdr:col>
      <xdr:colOff>6350</xdr:colOff>
      <xdr:row>3</xdr:row>
      <xdr:rowOff>46421</xdr:rowOff>
    </xdr:to>
    <xdr:pic>
      <xdr:nvPicPr>
        <xdr:cNvPr id="4" name="Graphic 1">
          <a:extLst>
            <a:ext uri="{FF2B5EF4-FFF2-40B4-BE49-F238E27FC236}">
              <a16:creationId xmlns:a16="http://schemas.microsoft.com/office/drawing/2014/main" id="{175CB5E5-9322-48D1-B2A5-1D5BA10D46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8650" y="120650"/>
          <a:ext cx="1174750" cy="6623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97E9-7C14-4BF7-82B8-64B536848B89}">
  <sheetPr>
    <tabColor rgb="FF00B0F0"/>
  </sheetPr>
  <dimension ref="A1:S54"/>
  <sheetViews>
    <sheetView showGridLines="0" tabSelected="1" zoomScaleNormal="100" zoomScaleSheetLayoutView="100" workbookViewId="0">
      <selection activeCell="G9" sqref="G9"/>
    </sheetView>
  </sheetViews>
  <sheetFormatPr defaultColWidth="9.1796875" defaultRowHeight="15" x14ac:dyDescent="0.3"/>
  <cols>
    <col min="1" max="1" width="8.7265625" style="41" customWidth="1"/>
    <col min="2" max="5" width="17" style="1" customWidth="1"/>
    <col min="6" max="6" width="14.26953125" style="1" customWidth="1"/>
    <col min="7" max="7" width="17" style="1" customWidth="1"/>
    <col min="8" max="8" width="2.54296875" style="1" customWidth="1"/>
    <col min="9" max="9" width="11.26953125" style="1" customWidth="1"/>
    <col min="10" max="10" width="11.54296875" style="1" bestFit="1" customWidth="1"/>
    <col min="11" max="11" width="9.1796875" style="1"/>
    <col min="12" max="12" width="9.453125" style="1" bestFit="1" customWidth="1"/>
    <col min="13" max="13" width="9.1796875" style="1" customWidth="1"/>
    <col min="14" max="16384" width="9.1796875" style="1"/>
  </cols>
  <sheetData>
    <row r="1" spans="1:19" x14ac:dyDescent="0.3">
      <c r="A1" s="1"/>
      <c r="G1" s="2"/>
    </row>
    <row r="2" spans="1:19" ht="22.5" customHeight="1" x14ac:dyDescent="0.3">
      <c r="A2" s="1"/>
      <c r="G2" s="2"/>
    </row>
    <row r="3" spans="1:19" ht="22.5" customHeight="1" x14ac:dyDescent="0.3">
      <c r="A3" s="1"/>
      <c r="G3" s="2"/>
    </row>
    <row r="4" spans="1:19" x14ac:dyDescent="0.3">
      <c r="A4" s="1"/>
      <c r="G4" s="2"/>
    </row>
    <row r="5" spans="1:19" ht="30" customHeight="1" x14ac:dyDescent="0.3">
      <c r="A5" s="1"/>
      <c r="B5" s="3" t="s">
        <v>37</v>
      </c>
      <c r="C5" s="4"/>
      <c r="D5" s="4"/>
      <c r="E5" s="4"/>
      <c r="F5" s="4"/>
      <c r="G5" s="5" t="s">
        <v>8</v>
      </c>
    </row>
    <row r="6" spans="1:19" ht="15.75" customHeight="1" x14ac:dyDescent="0.3">
      <c r="A6" s="1"/>
      <c r="G6" s="2"/>
      <c r="R6" s="6"/>
      <c r="S6" s="6"/>
    </row>
    <row r="7" spans="1:19" s="7" customFormat="1" ht="20.25" customHeight="1" x14ac:dyDescent="0.35">
      <c r="B7" s="8" t="s">
        <v>1</v>
      </c>
      <c r="C7" s="8"/>
      <c r="D7" s="8"/>
      <c r="E7" s="8"/>
      <c r="F7" s="8"/>
      <c r="G7" s="9"/>
      <c r="R7" s="10"/>
      <c r="S7" s="11"/>
    </row>
    <row r="8" spans="1:19" s="7" customFormat="1" ht="20.25" customHeight="1" x14ac:dyDescent="0.35">
      <c r="A8" s="12"/>
      <c r="B8" s="13"/>
      <c r="C8" s="13"/>
      <c r="D8" s="13"/>
      <c r="E8" s="13"/>
      <c r="F8" s="13"/>
      <c r="G8" s="14" t="s">
        <v>9</v>
      </c>
      <c r="I8" s="43"/>
    </row>
    <row r="9" spans="1:19" s="7" customFormat="1" ht="20.25" customHeight="1" x14ac:dyDescent="0.35">
      <c r="A9" s="15"/>
      <c r="B9" s="16" t="s">
        <v>17</v>
      </c>
      <c r="C9" s="16"/>
      <c r="D9" s="16"/>
      <c r="E9" s="16"/>
      <c r="F9" s="16"/>
      <c r="G9" s="17"/>
      <c r="I9" s="53"/>
      <c r="J9" s="46"/>
    </row>
    <row r="10" spans="1:19" s="7" customFormat="1" ht="20.25" customHeight="1" x14ac:dyDescent="0.35">
      <c r="A10" s="15" t="s">
        <v>6</v>
      </c>
      <c r="B10" s="16" t="s">
        <v>23</v>
      </c>
      <c r="C10" s="16"/>
      <c r="D10" s="16"/>
      <c r="E10" s="16"/>
      <c r="F10" s="16"/>
      <c r="G10" s="17"/>
      <c r="H10" s="44"/>
      <c r="I10" s="45"/>
      <c r="J10" s="46"/>
    </row>
    <row r="11" spans="1:19" s="7" customFormat="1" ht="20.25" customHeight="1" x14ac:dyDescent="0.35">
      <c r="A11" s="15" t="s">
        <v>6</v>
      </c>
      <c r="B11" s="16" t="s">
        <v>22</v>
      </c>
      <c r="C11" s="16"/>
      <c r="D11" s="16"/>
      <c r="E11" s="16"/>
      <c r="F11" s="16"/>
      <c r="G11" s="17"/>
      <c r="H11" s="44"/>
      <c r="I11" s="47"/>
      <c r="J11" s="46"/>
    </row>
    <row r="12" spans="1:19" s="7" customFormat="1" ht="20.25" customHeight="1" x14ac:dyDescent="0.35">
      <c r="A12" s="15" t="s">
        <v>7</v>
      </c>
      <c r="B12" s="4" t="s">
        <v>27</v>
      </c>
      <c r="C12" s="16"/>
      <c r="D12" s="16"/>
      <c r="E12" s="16"/>
      <c r="F12" s="16"/>
      <c r="G12" s="18">
        <f>IF(SUM(G9:G11)&lt;0,0,SUM(G9:G11))</f>
        <v>0</v>
      </c>
      <c r="H12" s="44"/>
      <c r="I12" s="45"/>
      <c r="J12" s="46"/>
    </row>
    <row r="13" spans="1:19" s="24" customFormat="1" ht="17.25" customHeight="1" thickBot="1" x14ac:dyDescent="0.4">
      <c r="A13" s="20"/>
      <c r="B13" s="21" t="s">
        <v>32</v>
      </c>
      <c r="C13" s="22"/>
      <c r="D13" s="22"/>
      <c r="E13" s="22"/>
      <c r="F13" s="22"/>
      <c r="G13" s="23">
        <f>G31</f>
        <v>0</v>
      </c>
    </row>
    <row r="14" spans="1:19" s="7" customFormat="1" ht="7.5" customHeight="1" thickTop="1" x14ac:dyDescent="0.35">
      <c r="A14" s="26"/>
      <c r="B14" s="4"/>
      <c r="C14" s="27"/>
      <c r="D14" s="27"/>
      <c r="E14" s="27"/>
      <c r="F14" s="27"/>
      <c r="G14" s="28"/>
    </row>
    <row r="15" spans="1:19" s="7" customFormat="1" ht="20.25" customHeight="1" x14ac:dyDescent="0.35">
      <c r="A15" s="15"/>
      <c r="B15" s="16" t="s">
        <v>31</v>
      </c>
      <c r="C15" s="16"/>
      <c r="D15" s="16"/>
      <c r="E15" s="16"/>
      <c r="F15" s="16"/>
      <c r="G15" s="17"/>
    </row>
    <row r="16" spans="1:19" s="7" customFormat="1" ht="20.25" customHeight="1" x14ac:dyDescent="0.35">
      <c r="A16" s="15"/>
      <c r="B16" s="16" t="s">
        <v>19</v>
      </c>
      <c r="C16" s="16"/>
      <c r="D16" s="16"/>
      <c r="E16" s="16"/>
      <c r="F16" s="16"/>
      <c r="G16" s="16">
        <f>IF(G9=0,G15/1,G15/G9)</f>
        <v>0</v>
      </c>
    </row>
    <row r="17" spans="1:12" s="7" customFormat="1" ht="20.25" customHeight="1" x14ac:dyDescent="0.35">
      <c r="A17" s="15"/>
      <c r="B17" s="16" t="s">
        <v>18</v>
      </c>
      <c r="C17" s="16"/>
      <c r="D17" s="16"/>
      <c r="E17" s="16"/>
      <c r="F17" s="16"/>
      <c r="G17" s="16">
        <f>G45</f>
        <v>0</v>
      </c>
    </row>
    <row r="18" spans="1:12" s="7" customFormat="1" ht="20.25" customHeight="1" thickBot="1" x14ac:dyDescent="0.4">
      <c r="A18" s="15"/>
      <c r="B18" s="21" t="s">
        <v>20</v>
      </c>
      <c r="C18" s="16"/>
      <c r="D18" s="16"/>
      <c r="E18" s="16"/>
      <c r="F18" s="16"/>
      <c r="G18" s="23">
        <f>G17*G16</f>
        <v>0</v>
      </c>
    </row>
    <row r="19" spans="1:12" s="7" customFormat="1" ht="20.25" customHeight="1" thickTop="1" x14ac:dyDescent="0.35">
      <c r="A19" s="15"/>
      <c r="B19" s="4"/>
      <c r="C19" s="27"/>
      <c r="D19" s="27"/>
      <c r="E19" s="27"/>
      <c r="F19" s="27"/>
      <c r="G19" s="28"/>
      <c r="I19" s="53"/>
    </row>
    <row r="20" spans="1:12" s="7" customFormat="1" ht="20.25" customHeight="1" x14ac:dyDescent="0.35">
      <c r="A20" s="15"/>
      <c r="B20" s="4" t="s">
        <v>24</v>
      </c>
      <c r="C20" s="27"/>
      <c r="D20" s="27"/>
      <c r="E20" s="27"/>
      <c r="F20" s="27"/>
      <c r="G20" s="28"/>
    </row>
    <row r="21" spans="1:12" s="7" customFormat="1" ht="20.25" customHeight="1" x14ac:dyDescent="0.35">
      <c r="A21" s="15"/>
      <c r="B21" s="29" t="s">
        <v>11</v>
      </c>
      <c r="C21" s="30"/>
      <c r="D21" s="30"/>
      <c r="E21" s="30"/>
      <c r="F21" s="30"/>
      <c r="G21" s="31"/>
    </row>
    <row r="22" spans="1:12" s="7" customFormat="1" ht="20.25" customHeight="1" x14ac:dyDescent="0.35">
      <c r="A22" s="26"/>
      <c r="B22" s="57" t="s">
        <v>3</v>
      </c>
      <c r="C22" s="58"/>
      <c r="D22" s="59" t="s">
        <v>16</v>
      </c>
      <c r="E22" s="59" t="s">
        <v>0</v>
      </c>
      <c r="F22" s="59" t="s">
        <v>14</v>
      </c>
      <c r="G22" s="61" t="s">
        <v>15</v>
      </c>
    </row>
    <row r="23" spans="1:12" s="7" customFormat="1" ht="20.25" customHeight="1" x14ac:dyDescent="0.35">
      <c r="A23" s="26"/>
      <c r="B23" s="32" t="s">
        <v>12</v>
      </c>
      <c r="C23" s="32" t="s">
        <v>13</v>
      </c>
      <c r="D23" s="60"/>
      <c r="E23" s="60"/>
      <c r="F23" s="60"/>
      <c r="G23" s="62"/>
    </row>
    <row r="24" spans="1:12" s="7" customFormat="1" ht="20.25" customHeight="1" x14ac:dyDescent="0.35">
      <c r="A24" s="12"/>
      <c r="B24" s="33">
        <v>0</v>
      </c>
      <c r="C24" s="33">
        <v>600</v>
      </c>
      <c r="D24" s="33">
        <f>IF($G$12&lt;=B25,$G$12,0)</f>
        <v>0</v>
      </c>
      <c r="E24" s="34">
        <v>0</v>
      </c>
      <c r="F24" s="33">
        <v>0</v>
      </c>
      <c r="G24" s="35">
        <f>(D24*E24)-F24</f>
        <v>0</v>
      </c>
      <c r="H24" s="53"/>
    </row>
    <row r="25" spans="1:12" s="7" customFormat="1" ht="20.25" customHeight="1" x14ac:dyDescent="0.35">
      <c r="A25" s="12"/>
      <c r="B25" s="33">
        <f>C24+0.01</f>
        <v>600.01</v>
      </c>
      <c r="C25" s="33">
        <v>1650</v>
      </c>
      <c r="D25" s="33">
        <f>IF($G$12&gt;=B25,IF($G$12&lt;=C25,$G$12,0),0)</f>
        <v>0</v>
      </c>
      <c r="E25" s="34">
        <v>0.1</v>
      </c>
      <c r="F25" s="33">
        <v>60</v>
      </c>
      <c r="G25" s="35">
        <f>IF(D25=0,0,(D25*E25)-F25)</f>
        <v>0</v>
      </c>
      <c r="H25" s="53"/>
    </row>
    <row r="26" spans="1:12" s="7" customFormat="1" ht="20.25" customHeight="1" x14ac:dyDescent="0.35">
      <c r="A26" s="12"/>
      <c r="B26" s="33">
        <f t="shared" ref="B26:B30" si="0">C25+0.01</f>
        <v>1650.01</v>
      </c>
      <c r="C26" s="33">
        <v>3200</v>
      </c>
      <c r="D26" s="33">
        <f>IF($G$12&gt;=B26,IF($G$12&lt;=C26,$G$12,0),0)</f>
        <v>0</v>
      </c>
      <c r="E26" s="34">
        <v>0.15</v>
      </c>
      <c r="F26" s="33">
        <v>142.5</v>
      </c>
      <c r="G26" s="35">
        <f t="shared" ref="G26:G30" si="1">IF(D26=0,0,(D26*E26)-F26)</f>
        <v>0</v>
      </c>
      <c r="H26" s="53"/>
      <c r="L26" s="45"/>
    </row>
    <row r="27" spans="1:12" s="7" customFormat="1" ht="20.25" customHeight="1" x14ac:dyDescent="0.35">
      <c r="A27" s="12"/>
      <c r="B27" s="33">
        <f t="shared" si="0"/>
        <v>3200.01</v>
      </c>
      <c r="C27" s="33">
        <v>5250</v>
      </c>
      <c r="D27" s="33">
        <f>IF($G$12&gt;=B27,IF($G$12&lt;=C27,$G$12,0),0)</f>
        <v>0</v>
      </c>
      <c r="E27" s="34">
        <v>0.2</v>
      </c>
      <c r="F27" s="33">
        <v>302.5</v>
      </c>
      <c r="G27" s="35">
        <f t="shared" si="1"/>
        <v>0</v>
      </c>
      <c r="H27" s="53"/>
    </row>
    <row r="28" spans="1:12" s="7" customFormat="1" ht="20.25" customHeight="1" x14ac:dyDescent="0.35">
      <c r="A28" s="12"/>
      <c r="B28" s="33">
        <f t="shared" si="0"/>
        <v>5250.01</v>
      </c>
      <c r="C28" s="33">
        <v>7800</v>
      </c>
      <c r="D28" s="33">
        <f>IF($G$12&gt;=B28,IF($G$12&lt;=C28,$G$12,0),0)</f>
        <v>0</v>
      </c>
      <c r="E28" s="34">
        <v>0.25</v>
      </c>
      <c r="F28" s="33">
        <v>565</v>
      </c>
      <c r="G28" s="35">
        <f t="shared" si="1"/>
        <v>0</v>
      </c>
      <c r="H28" s="53"/>
    </row>
    <row r="29" spans="1:12" s="7" customFormat="1" ht="20.25" customHeight="1" x14ac:dyDescent="0.35">
      <c r="A29" s="12"/>
      <c r="B29" s="33">
        <f t="shared" si="0"/>
        <v>7800.01</v>
      </c>
      <c r="C29" s="33">
        <v>10900</v>
      </c>
      <c r="D29" s="33">
        <f>IF($G$12&gt;=B29,IF($G$12&lt;=C29,$G$12,0),0)</f>
        <v>0</v>
      </c>
      <c r="E29" s="34">
        <v>0.3</v>
      </c>
      <c r="F29" s="33">
        <v>955</v>
      </c>
      <c r="G29" s="35">
        <f t="shared" si="1"/>
        <v>0</v>
      </c>
      <c r="H29" s="53"/>
    </row>
    <row r="30" spans="1:12" s="7" customFormat="1" ht="20.25" customHeight="1" x14ac:dyDescent="0.35">
      <c r="A30" s="12"/>
      <c r="B30" s="33">
        <f t="shared" si="0"/>
        <v>10900.01</v>
      </c>
      <c r="C30" s="36" t="s">
        <v>2</v>
      </c>
      <c r="D30" s="33">
        <f>IF($G$12&gt;=B30,$G$12,0)</f>
        <v>0</v>
      </c>
      <c r="E30" s="34">
        <v>0.35</v>
      </c>
      <c r="F30" s="33">
        <v>1500</v>
      </c>
      <c r="G30" s="35">
        <f t="shared" si="1"/>
        <v>0</v>
      </c>
      <c r="H30" s="53"/>
    </row>
    <row r="31" spans="1:12" s="7" customFormat="1" ht="20.25" customHeight="1" thickBot="1" x14ac:dyDescent="0.4">
      <c r="A31" s="12"/>
      <c r="B31" s="3"/>
      <c r="C31" s="3"/>
      <c r="D31" s="37">
        <f>SUM(D24:D30)</f>
        <v>0</v>
      </c>
      <c r="E31" s="3"/>
      <c r="F31" s="38"/>
      <c r="G31" s="37">
        <f>SUM(G24:G30)</f>
        <v>0</v>
      </c>
      <c r="H31" s="45"/>
      <c r="I31" s="53"/>
    </row>
    <row r="32" spans="1:12" s="7" customFormat="1" ht="20.25" customHeight="1" x14ac:dyDescent="0.35">
      <c r="A32" s="12"/>
    </row>
    <row r="33" spans="1:12" s="7" customFormat="1" ht="20.25" customHeight="1" x14ac:dyDescent="0.35">
      <c r="A33" s="12"/>
      <c r="J33" s="53"/>
      <c r="K33" s="54"/>
      <c r="L33" s="55"/>
    </row>
    <row r="34" spans="1:12" s="7" customFormat="1" ht="20.25" customHeight="1" x14ac:dyDescent="0.35">
      <c r="A34" s="12"/>
      <c r="B34" s="4" t="s">
        <v>21</v>
      </c>
      <c r="C34" s="27"/>
      <c r="D34" s="27"/>
      <c r="E34" s="27"/>
      <c r="F34" s="27"/>
      <c r="G34" s="28"/>
      <c r="J34" s="53"/>
      <c r="K34" s="54"/>
      <c r="L34" s="55"/>
    </row>
    <row r="35" spans="1:12" s="7" customFormat="1" ht="20.25" customHeight="1" x14ac:dyDescent="0.35">
      <c r="A35" s="12"/>
      <c r="B35" s="29" t="s">
        <v>11</v>
      </c>
      <c r="C35" s="30"/>
      <c r="D35" s="30"/>
      <c r="E35" s="30"/>
      <c r="F35" s="30"/>
      <c r="G35" s="31"/>
      <c r="J35" s="53"/>
      <c r="K35" s="54"/>
      <c r="L35" s="55"/>
    </row>
    <row r="36" spans="1:12" s="7" customFormat="1" ht="20.25" customHeight="1" x14ac:dyDescent="0.35">
      <c r="A36" s="12"/>
      <c r="B36" s="57" t="s">
        <v>3</v>
      </c>
      <c r="C36" s="58"/>
      <c r="D36" s="59" t="s">
        <v>16</v>
      </c>
      <c r="E36" s="59" t="s">
        <v>0</v>
      </c>
      <c r="F36" s="59" t="s">
        <v>14</v>
      </c>
      <c r="G36" s="61" t="s">
        <v>15</v>
      </c>
      <c r="J36" s="53"/>
      <c r="K36" s="54"/>
      <c r="L36" s="55"/>
    </row>
    <row r="37" spans="1:12" s="7" customFormat="1" ht="20.25" customHeight="1" x14ac:dyDescent="0.35">
      <c r="A37" s="26"/>
      <c r="B37" s="32" t="s">
        <v>12</v>
      </c>
      <c r="C37" s="32" t="s">
        <v>13</v>
      </c>
      <c r="D37" s="60"/>
      <c r="E37" s="60"/>
      <c r="F37" s="60"/>
      <c r="G37" s="62"/>
      <c r="J37" s="53"/>
      <c r="K37" s="54"/>
      <c r="L37" s="55"/>
    </row>
    <row r="38" spans="1:12" s="7" customFormat="1" ht="20.25" customHeight="1" x14ac:dyDescent="0.35">
      <c r="A38" s="12"/>
      <c r="B38" s="33">
        <v>0</v>
      </c>
      <c r="C38" s="33">
        <v>600</v>
      </c>
      <c r="D38" s="33">
        <f>IF($G$9&lt;=B39,$G$9,0)</f>
        <v>0</v>
      </c>
      <c r="E38" s="34">
        <v>0</v>
      </c>
      <c r="F38" s="33">
        <v>0</v>
      </c>
      <c r="G38" s="35">
        <f>(D38*E38)-F38</f>
        <v>0</v>
      </c>
      <c r="J38" s="53"/>
      <c r="K38" s="54"/>
      <c r="L38" s="45"/>
    </row>
    <row r="39" spans="1:12" s="7" customFormat="1" ht="20.25" customHeight="1" x14ac:dyDescent="0.35">
      <c r="A39" s="12"/>
      <c r="B39" s="33">
        <f>C38+0.01</f>
        <v>600.01</v>
      </c>
      <c r="C39" s="33">
        <v>1650</v>
      </c>
      <c r="D39" s="33">
        <f>IF($G$9&gt;=B39,IF($G$9&lt;=C39,$G$9,0),0)</f>
        <v>0</v>
      </c>
      <c r="E39" s="34">
        <v>0.1</v>
      </c>
      <c r="F39" s="33">
        <v>60</v>
      </c>
      <c r="G39" s="35">
        <f>IF(D39=0,0,(D39*E39)-F39)</f>
        <v>0</v>
      </c>
    </row>
    <row r="40" spans="1:12" s="7" customFormat="1" ht="20.25" customHeight="1" x14ac:dyDescent="0.35">
      <c r="A40" s="12"/>
      <c r="B40" s="33">
        <f t="shared" ref="B40:B44" si="2">C39+0.01</f>
        <v>1650.01</v>
      </c>
      <c r="C40" s="33">
        <v>3200</v>
      </c>
      <c r="D40" s="33">
        <f>IF($G$9&gt;=B40,IF($G$9&lt;=C40,$G$9,0),0)</f>
        <v>0</v>
      </c>
      <c r="E40" s="34">
        <v>0.15</v>
      </c>
      <c r="F40" s="33">
        <v>142.5</v>
      </c>
      <c r="G40" s="35">
        <f t="shared" ref="G40:G44" si="3">IF(D40=0,0,(D40*E40)-F40)</f>
        <v>0</v>
      </c>
    </row>
    <row r="41" spans="1:12" s="7" customFormat="1" ht="20.25" customHeight="1" x14ac:dyDescent="0.35">
      <c r="A41" s="12"/>
      <c r="B41" s="33">
        <f t="shared" si="2"/>
        <v>3200.01</v>
      </c>
      <c r="C41" s="33">
        <v>5250</v>
      </c>
      <c r="D41" s="33">
        <f>IF($G$9&gt;=B41,IF($G$9&lt;=C41,$G$9,0),0)</f>
        <v>0</v>
      </c>
      <c r="E41" s="34">
        <v>0.2</v>
      </c>
      <c r="F41" s="33">
        <v>302.5</v>
      </c>
      <c r="G41" s="35">
        <f t="shared" si="3"/>
        <v>0</v>
      </c>
    </row>
    <row r="42" spans="1:12" s="7" customFormat="1" ht="20.25" customHeight="1" x14ac:dyDescent="0.35">
      <c r="A42" s="12"/>
      <c r="B42" s="33">
        <f t="shared" si="2"/>
        <v>5250.01</v>
      </c>
      <c r="C42" s="33">
        <v>7800</v>
      </c>
      <c r="D42" s="33">
        <f>IF($G$9&gt;=B42,IF($G$9&lt;=C42,$G$9,0),0)</f>
        <v>0</v>
      </c>
      <c r="E42" s="34">
        <v>0.25</v>
      </c>
      <c r="F42" s="33">
        <v>565</v>
      </c>
      <c r="G42" s="35">
        <f t="shared" si="3"/>
        <v>0</v>
      </c>
    </row>
    <row r="43" spans="1:12" s="7" customFormat="1" ht="20.25" customHeight="1" x14ac:dyDescent="0.35">
      <c r="A43" s="12"/>
      <c r="B43" s="33">
        <f t="shared" si="2"/>
        <v>7800.01</v>
      </c>
      <c r="C43" s="33">
        <v>10900</v>
      </c>
      <c r="D43" s="33">
        <f>IF($G$9&gt;=B43,IF($G$9&lt;=C43,$G$9,0),0)</f>
        <v>0</v>
      </c>
      <c r="E43" s="34">
        <v>0.3</v>
      </c>
      <c r="F43" s="33">
        <v>955</v>
      </c>
      <c r="G43" s="35">
        <f t="shared" si="3"/>
        <v>0</v>
      </c>
    </row>
    <row r="44" spans="1:12" s="7" customFormat="1" ht="20.25" customHeight="1" x14ac:dyDescent="0.35">
      <c r="A44" s="12"/>
      <c r="B44" s="33">
        <f t="shared" si="2"/>
        <v>10900.01</v>
      </c>
      <c r="C44" s="36" t="s">
        <v>2</v>
      </c>
      <c r="D44" s="33">
        <f>IF($G$9&gt;=B44,$G$9,0)</f>
        <v>0</v>
      </c>
      <c r="E44" s="34">
        <v>0.35</v>
      </c>
      <c r="F44" s="33">
        <v>1500</v>
      </c>
      <c r="G44" s="35">
        <f t="shared" si="3"/>
        <v>0</v>
      </c>
    </row>
    <row r="45" spans="1:12" s="7" customFormat="1" ht="20.25" customHeight="1" thickBot="1" x14ac:dyDescent="0.4">
      <c r="A45" s="12"/>
      <c r="B45" s="3"/>
      <c r="C45" s="3"/>
      <c r="D45" s="37">
        <f>SUM(D38:D44)</f>
        <v>0</v>
      </c>
      <c r="E45" s="3"/>
      <c r="F45" s="38"/>
      <c r="G45" s="37">
        <f>SUM(G38:G44)</f>
        <v>0</v>
      </c>
    </row>
    <row r="46" spans="1:12" s="7" customFormat="1" ht="20.25" customHeight="1" x14ac:dyDescent="0.35">
      <c r="A46" s="12"/>
    </row>
    <row r="47" spans="1:12" s="7" customFormat="1" ht="125.5" customHeight="1" x14ac:dyDescent="0.3">
      <c r="A47" s="12"/>
      <c r="B47" s="56" t="s">
        <v>34</v>
      </c>
      <c r="C47" s="56"/>
      <c r="D47" s="56"/>
      <c r="E47" s="56"/>
      <c r="F47" s="56"/>
      <c r="G47" s="56"/>
    </row>
    <row r="48" spans="1:12" s="7" customFormat="1" ht="20.25" customHeight="1" x14ac:dyDescent="0.3">
      <c r="A48" s="12"/>
      <c r="B48" s="42"/>
      <c r="C48" s="42"/>
      <c r="D48" s="42"/>
      <c r="E48" s="42"/>
      <c r="F48" s="42"/>
      <c r="G48" s="42"/>
    </row>
    <row r="49" spans="1:8" s="7" customFormat="1" ht="20.25" customHeight="1" x14ac:dyDescent="0.3">
      <c r="A49" s="12"/>
      <c r="B49" s="42"/>
      <c r="C49" s="42"/>
      <c r="D49" s="42"/>
      <c r="E49" s="42"/>
      <c r="F49" s="42"/>
      <c r="G49" s="42"/>
      <c r="H49" s="40"/>
    </row>
    <row r="50" spans="1:8" ht="20.25" customHeight="1" x14ac:dyDescent="0.3">
      <c r="B50" s="42"/>
      <c r="C50" s="42"/>
      <c r="D50" s="42"/>
      <c r="E50" s="42"/>
      <c r="F50" s="42"/>
      <c r="G50" s="42"/>
    </row>
    <row r="51" spans="1:8" ht="20.25" customHeight="1" x14ac:dyDescent="0.3">
      <c r="B51" s="42"/>
      <c r="C51" s="42"/>
      <c r="D51" s="42"/>
      <c r="E51" s="42"/>
      <c r="F51" s="42"/>
      <c r="G51" s="42"/>
    </row>
    <row r="52" spans="1:8" ht="20.25" customHeight="1" x14ac:dyDescent="0.3"/>
    <row r="53" spans="1:8" ht="20.25" customHeight="1" x14ac:dyDescent="0.3"/>
    <row r="54" spans="1:8" ht="13.9" customHeight="1" x14ac:dyDescent="0.3"/>
  </sheetData>
  <sheetProtection algorithmName="SHA-512" hashValue="rGqBop4UVXo9aqTjBewem+jo8m6R/Qbcz/Dcni2DyekArw5SU2FlQz9dRIyEiTIwLr/KTfh5qmJyzM79cEvOcA==" saltValue="rP80HJZHlINNWQ6PRw5pLg==" spinCount="100000" sheet="1" objects="1" scenarios="1" selectLockedCells="1"/>
  <mergeCells count="11">
    <mergeCell ref="B47:G47"/>
    <mergeCell ref="B22:C22"/>
    <mergeCell ref="D22:D23"/>
    <mergeCell ref="E22:E23"/>
    <mergeCell ref="F22:F23"/>
    <mergeCell ref="G22:G23"/>
    <mergeCell ref="B36:C36"/>
    <mergeCell ref="D36:D37"/>
    <mergeCell ref="E36:E37"/>
    <mergeCell ref="F36:F37"/>
    <mergeCell ref="G36:G3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5554-3508-4085-8D17-7D5EA434F694}">
  <sheetPr>
    <tabColor rgb="FF008080"/>
  </sheetPr>
  <dimension ref="A1:S54"/>
  <sheetViews>
    <sheetView showGridLines="0" zoomScaleNormal="100" zoomScaleSheetLayoutView="100" workbookViewId="0">
      <selection activeCell="G9" sqref="G9"/>
    </sheetView>
  </sheetViews>
  <sheetFormatPr defaultColWidth="9.1796875" defaultRowHeight="15" x14ac:dyDescent="0.3"/>
  <cols>
    <col min="1" max="1" width="8.7265625" style="41" customWidth="1"/>
    <col min="2" max="5" width="17" style="1" customWidth="1"/>
    <col min="6" max="6" width="14.26953125" style="1" customWidth="1"/>
    <col min="7" max="7" width="17" style="1" customWidth="1"/>
    <col min="8" max="8" width="2.54296875" style="1" customWidth="1"/>
    <col min="9" max="9" width="11.26953125" style="1" customWidth="1"/>
    <col min="10" max="10" width="11.54296875" style="1" bestFit="1" customWidth="1"/>
    <col min="11" max="11" width="9.1796875" style="1"/>
    <col min="12" max="12" width="9.453125" style="1" bestFit="1" customWidth="1"/>
    <col min="13" max="13" width="9.1796875" style="1" customWidth="1"/>
    <col min="14" max="16384" width="9.1796875" style="1"/>
  </cols>
  <sheetData>
    <row r="1" spans="1:19" x14ac:dyDescent="0.3">
      <c r="A1" s="1"/>
      <c r="G1" s="2"/>
    </row>
    <row r="2" spans="1:19" x14ac:dyDescent="0.3">
      <c r="A2" s="1"/>
      <c r="G2" s="2"/>
    </row>
    <row r="3" spans="1:19" ht="20" customHeight="1" x14ac:dyDescent="0.3">
      <c r="A3" s="1"/>
      <c r="G3" s="2"/>
    </row>
    <row r="4" spans="1:19" ht="20" customHeight="1" x14ac:dyDescent="0.3">
      <c r="A4" s="1"/>
      <c r="G4" s="2"/>
    </row>
    <row r="5" spans="1:19" ht="30" customHeight="1" x14ac:dyDescent="0.3">
      <c r="A5" s="1"/>
      <c r="B5" s="3" t="s">
        <v>36</v>
      </c>
      <c r="C5" s="4"/>
      <c r="D5" s="4"/>
      <c r="E5" s="4"/>
      <c r="F5" s="4"/>
      <c r="G5" s="5" t="s">
        <v>8</v>
      </c>
    </row>
    <row r="6" spans="1:19" ht="15.75" customHeight="1" x14ac:dyDescent="0.3">
      <c r="A6" s="1"/>
      <c r="G6" s="2"/>
      <c r="R6" s="6"/>
      <c r="S6" s="6"/>
    </row>
    <row r="7" spans="1:19" s="7" customFormat="1" ht="20.25" customHeight="1" x14ac:dyDescent="0.35">
      <c r="B7" s="8" t="s">
        <v>1</v>
      </c>
      <c r="C7" s="8"/>
      <c r="D7" s="8"/>
      <c r="E7" s="8"/>
      <c r="F7" s="8"/>
      <c r="G7" s="9"/>
      <c r="R7" s="10"/>
      <c r="S7" s="11"/>
    </row>
    <row r="8" spans="1:19" s="7" customFormat="1" ht="20.25" customHeight="1" x14ac:dyDescent="0.35">
      <c r="A8" s="12"/>
      <c r="B8" s="13"/>
      <c r="C8" s="13"/>
      <c r="D8" s="13"/>
      <c r="E8" s="13"/>
      <c r="F8" s="13"/>
      <c r="G8" s="14" t="s">
        <v>9</v>
      </c>
      <c r="I8" s="43"/>
    </row>
    <row r="9" spans="1:19" s="7" customFormat="1" ht="18.75" customHeight="1" x14ac:dyDescent="0.35">
      <c r="A9" s="15"/>
      <c r="B9" s="16" t="s">
        <v>10</v>
      </c>
      <c r="C9" s="16"/>
      <c r="D9" s="16"/>
      <c r="E9" s="16"/>
      <c r="F9" s="16"/>
      <c r="G9" s="17"/>
      <c r="H9" s="44"/>
      <c r="I9" s="45"/>
      <c r="J9" s="46"/>
    </row>
    <row r="10" spans="1:19" s="7" customFormat="1" ht="18.75" customHeight="1" x14ac:dyDescent="0.35">
      <c r="A10" s="15" t="s">
        <v>6</v>
      </c>
      <c r="B10" s="16" t="s">
        <v>22</v>
      </c>
      <c r="C10" s="16"/>
      <c r="D10" s="16"/>
      <c r="E10" s="16"/>
      <c r="F10" s="16"/>
      <c r="G10" s="17"/>
      <c r="H10" s="44"/>
      <c r="I10" s="47"/>
      <c r="J10" s="46"/>
    </row>
    <row r="11" spans="1:19" s="7" customFormat="1" ht="18.75" customHeight="1" x14ac:dyDescent="0.35">
      <c r="A11" s="15" t="s">
        <v>7</v>
      </c>
      <c r="B11" s="4" t="s">
        <v>27</v>
      </c>
      <c r="C11" s="16"/>
      <c r="D11" s="16"/>
      <c r="E11" s="16"/>
      <c r="F11" s="16"/>
      <c r="G11" s="18">
        <f>IF(SUM(G9:G10)&lt;0,0,SUM(G9:G10))</f>
        <v>0</v>
      </c>
      <c r="H11" s="44"/>
      <c r="I11" s="45"/>
      <c r="J11" s="46"/>
    </row>
    <row r="12" spans="1:19" s="24" customFormat="1" ht="18.75" customHeight="1" thickBot="1" x14ac:dyDescent="0.4">
      <c r="A12" s="20"/>
      <c r="B12" s="21" t="s">
        <v>32</v>
      </c>
      <c r="C12" s="22"/>
      <c r="D12" s="22"/>
      <c r="E12" s="22"/>
      <c r="F12" s="22"/>
      <c r="G12" s="23">
        <f>G31</f>
        <v>0</v>
      </c>
    </row>
    <row r="13" spans="1:19" s="7" customFormat="1" ht="7.5" customHeight="1" thickTop="1" x14ac:dyDescent="0.35">
      <c r="A13" s="26"/>
      <c r="B13" s="4"/>
      <c r="C13" s="27"/>
      <c r="D13" s="27"/>
      <c r="E13" s="27"/>
      <c r="F13" s="27"/>
      <c r="G13" s="28"/>
    </row>
    <row r="14" spans="1:19" s="7" customFormat="1" ht="18.75" customHeight="1" x14ac:dyDescent="0.35">
      <c r="A14" s="15"/>
      <c r="B14" s="16" t="s">
        <v>26</v>
      </c>
      <c r="C14" s="16"/>
      <c r="D14" s="16"/>
      <c r="E14" s="16"/>
      <c r="F14" s="16"/>
      <c r="G14" s="17"/>
    </row>
    <row r="15" spans="1:19" s="48" customFormat="1" ht="18.75" customHeight="1" x14ac:dyDescent="0.35">
      <c r="A15" s="15"/>
      <c r="B15" s="28" t="s">
        <v>28</v>
      </c>
      <c r="C15" s="28"/>
      <c r="D15" s="28"/>
      <c r="E15" s="28"/>
      <c r="F15" s="28"/>
      <c r="G15" s="28">
        <f>G11+(G14/12)</f>
        <v>0</v>
      </c>
    </row>
    <row r="16" spans="1:19" s="7" customFormat="1" ht="18.75" customHeight="1" x14ac:dyDescent="0.35">
      <c r="A16" s="49"/>
      <c r="B16" s="3" t="s">
        <v>30</v>
      </c>
      <c r="C16" s="27"/>
      <c r="D16" s="27"/>
      <c r="E16" s="27"/>
      <c r="F16" s="27"/>
      <c r="G16" s="16">
        <f>G45</f>
        <v>0</v>
      </c>
    </row>
    <row r="17" spans="1:12" s="24" customFormat="1" ht="18.75" customHeight="1" thickBot="1" x14ac:dyDescent="0.4">
      <c r="A17" s="50"/>
      <c r="B17" s="21" t="s">
        <v>33</v>
      </c>
      <c r="C17" s="51"/>
      <c r="D17" s="51"/>
      <c r="E17" s="51"/>
      <c r="F17" s="51"/>
      <c r="G17" s="23">
        <f>(G16-G12)*12</f>
        <v>0</v>
      </c>
      <c r="I17" s="52"/>
    </row>
    <row r="18" spans="1:12" s="7" customFormat="1" ht="7.5" customHeight="1" thickTop="1" x14ac:dyDescent="0.35">
      <c r="A18" s="15"/>
      <c r="B18" s="4"/>
      <c r="C18" s="16"/>
      <c r="D18" s="16"/>
      <c r="E18" s="16"/>
      <c r="F18" s="16"/>
      <c r="G18" s="16"/>
      <c r="I18" s="53"/>
    </row>
    <row r="19" spans="1:12" s="7" customFormat="1" ht="20.25" customHeight="1" x14ac:dyDescent="0.35">
      <c r="A19" s="15"/>
      <c r="B19" s="4"/>
      <c r="C19" s="27"/>
      <c r="D19" s="27"/>
      <c r="E19" s="27"/>
      <c r="F19" s="27"/>
      <c r="G19" s="28"/>
      <c r="I19" s="53"/>
    </row>
    <row r="20" spans="1:12" s="7" customFormat="1" ht="20.25" customHeight="1" x14ac:dyDescent="0.35">
      <c r="A20" s="15"/>
      <c r="B20" s="4" t="s">
        <v>24</v>
      </c>
      <c r="C20" s="27"/>
      <c r="D20" s="27"/>
      <c r="E20" s="27"/>
      <c r="F20" s="27"/>
      <c r="G20" s="28"/>
    </row>
    <row r="21" spans="1:12" s="7" customFormat="1" ht="20.25" customHeight="1" x14ac:dyDescent="0.35">
      <c r="A21" s="15"/>
      <c r="B21" s="29" t="s">
        <v>11</v>
      </c>
      <c r="C21" s="30"/>
      <c r="D21" s="30"/>
      <c r="E21" s="30"/>
      <c r="F21" s="30"/>
      <c r="G21" s="31"/>
    </row>
    <row r="22" spans="1:12" s="7" customFormat="1" ht="20.25" customHeight="1" x14ac:dyDescent="0.35">
      <c r="A22" s="26"/>
      <c r="B22" s="57" t="s">
        <v>3</v>
      </c>
      <c r="C22" s="58"/>
      <c r="D22" s="59" t="s">
        <v>16</v>
      </c>
      <c r="E22" s="59" t="s">
        <v>0</v>
      </c>
      <c r="F22" s="59" t="s">
        <v>14</v>
      </c>
      <c r="G22" s="61" t="s">
        <v>15</v>
      </c>
    </row>
    <row r="23" spans="1:12" s="7" customFormat="1" ht="20.25" customHeight="1" x14ac:dyDescent="0.35">
      <c r="A23" s="26"/>
      <c r="B23" s="32" t="s">
        <v>12</v>
      </c>
      <c r="C23" s="32" t="s">
        <v>13</v>
      </c>
      <c r="D23" s="60"/>
      <c r="E23" s="60"/>
      <c r="F23" s="60"/>
      <c r="G23" s="62"/>
    </row>
    <row r="24" spans="1:12" s="7" customFormat="1" ht="20.25" customHeight="1" x14ac:dyDescent="0.35">
      <c r="A24" s="12"/>
      <c r="B24" s="33">
        <v>0</v>
      </c>
      <c r="C24" s="33">
        <v>600</v>
      </c>
      <c r="D24" s="33">
        <f>IF($G$11&lt;=B25,$G$11,0)</f>
        <v>0</v>
      </c>
      <c r="E24" s="34">
        <v>0</v>
      </c>
      <c r="F24" s="33">
        <v>0</v>
      </c>
      <c r="G24" s="35">
        <f>(D24*E24)-F24</f>
        <v>0</v>
      </c>
      <c r="H24" s="53"/>
    </row>
    <row r="25" spans="1:12" s="7" customFormat="1" ht="20.25" customHeight="1" x14ac:dyDescent="0.35">
      <c r="A25" s="12"/>
      <c r="B25" s="33">
        <f>C24+0.01</f>
        <v>600.01</v>
      </c>
      <c r="C25" s="33">
        <v>1650</v>
      </c>
      <c r="D25" s="33">
        <f>IF($G$11&gt;=B25,IF($G$11&lt;=C25,$G$11,0),0)</f>
        <v>0</v>
      </c>
      <c r="E25" s="34">
        <v>0.1</v>
      </c>
      <c r="F25" s="33">
        <v>60</v>
      </c>
      <c r="G25" s="35">
        <f>IF(D25=0,0,(D25*E25)-F25)</f>
        <v>0</v>
      </c>
      <c r="H25" s="53"/>
    </row>
    <row r="26" spans="1:12" s="7" customFormat="1" ht="20.25" customHeight="1" x14ac:dyDescent="0.35">
      <c r="A26" s="12"/>
      <c r="B26" s="33">
        <f t="shared" ref="B26:B30" si="0">C25+0.01</f>
        <v>1650.01</v>
      </c>
      <c r="C26" s="33">
        <v>3200</v>
      </c>
      <c r="D26" s="33">
        <f>IF($G$11&gt;=B26,IF($G$11&lt;=C26,$G$11,0),0)</f>
        <v>0</v>
      </c>
      <c r="E26" s="34">
        <v>0.15</v>
      </c>
      <c r="F26" s="33">
        <v>142.5</v>
      </c>
      <c r="G26" s="35">
        <f t="shared" ref="G26:G30" si="1">IF(D26=0,0,(D26*E26)-F26)</f>
        <v>0</v>
      </c>
      <c r="H26" s="53"/>
      <c r="L26" s="45"/>
    </row>
    <row r="27" spans="1:12" s="7" customFormat="1" ht="20.25" customHeight="1" x14ac:dyDescent="0.35">
      <c r="A27" s="12"/>
      <c r="B27" s="33">
        <f t="shared" si="0"/>
        <v>3200.01</v>
      </c>
      <c r="C27" s="33">
        <v>5250</v>
      </c>
      <c r="D27" s="33">
        <f>IF($G$11&gt;=B27,IF($G$11&lt;=C27,$G$11,0),0)</f>
        <v>0</v>
      </c>
      <c r="E27" s="34">
        <v>0.2</v>
      </c>
      <c r="F27" s="33">
        <v>302.5</v>
      </c>
      <c r="G27" s="35">
        <f t="shared" si="1"/>
        <v>0</v>
      </c>
      <c r="H27" s="53"/>
    </row>
    <row r="28" spans="1:12" s="7" customFormat="1" ht="20.25" customHeight="1" x14ac:dyDescent="0.35">
      <c r="A28" s="12"/>
      <c r="B28" s="33">
        <f t="shared" si="0"/>
        <v>5250.01</v>
      </c>
      <c r="C28" s="33">
        <v>7800</v>
      </c>
      <c r="D28" s="33">
        <f>IF($G$11&gt;=B28,IF($G$11&lt;=C28,$G$11,0),0)</f>
        <v>0</v>
      </c>
      <c r="E28" s="34">
        <v>0.25</v>
      </c>
      <c r="F28" s="33">
        <v>565</v>
      </c>
      <c r="G28" s="35">
        <f t="shared" si="1"/>
        <v>0</v>
      </c>
      <c r="H28" s="53"/>
    </row>
    <row r="29" spans="1:12" s="7" customFormat="1" ht="20.25" customHeight="1" x14ac:dyDescent="0.35">
      <c r="A29" s="12"/>
      <c r="B29" s="33">
        <f t="shared" si="0"/>
        <v>7800.01</v>
      </c>
      <c r="C29" s="33">
        <v>10900</v>
      </c>
      <c r="D29" s="33">
        <f>IF($G$11&gt;=B29,IF($G$11&lt;=C29,$G$11,0),0)</f>
        <v>0</v>
      </c>
      <c r="E29" s="34">
        <v>0.3</v>
      </c>
      <c r="F29" s="33">
        <v>955</v>
      </c>
      <c r="G29" s="35">
        <f t="shared" si="1"/>
        <v>0</v>
      </c>
      <c r="H29" s="53"/>
    </row>
    <row r="30" spans="1:12" s="7" customFormat="1" ht="20.25" customHeight="1" x14ac:dyDescent="0.35">
      <c r="A30" s="12"/>
      <c r="B30" s="33">
        <f t="shared" si="0"/>
        <v>10900.01</v>
      </c>
      <c r="C30" s="36" t="s">
        <v>2</v>
      </c>
      <c r="D30" s="33">
        <f>IF($G$11&gt;=B30,$G$11,0)</f>
        <v>0</v>
      </c>
      <c r="E30" s="34">
        <v>0.35</v>
      </c>
      <c r="F30" s="33">
        <v>1500</v>
      </c>
      <c r="G30" s="35">
        <f t="shared" si="1"/>
        <v>0</v>
      </c>
      <c r="H30" s="53"/>
    </row>
    <row r="31" spans="1:12" s="7" customFormat="1" ht="20.25" customHeight="1" thickBot="1" x14ac:dyDescent="0.4">
      <c r="A31" s="12"/>
      <c r="B31" s="3"/>
      <c r="C31" s="3"/>
      <c r="D31" s="37">
        <f>SUM(D24:D30)</f>
        <v>0</v>
      </c>
      <c r="E31" s="3"/>
      <c r="F31" s="38"/>
      <c r="G31" s="37">
        <f>SUM(G24:G30)</f>
        <v>0</v>
      </c>
      <c r="H31" s="45"/>
      <c r="I31" s="53"/>
    </row>
    <row r="32" spans="1:12" s="7" customFormat="1" ht="20.25" customHeight="1" x14ac:dyDescent="0.35">
      <c r="A32" s="12"/>
    </row>
    <row r="33" spans="1:12" s="7" customFormat="1" ht="20.25" customHeight="1" x14ac:dyDescent="0.35">
      <c r="A33" s="12"/>
      <c r="J33" s="53"/>
      <c r="K33" s="54"/>
      <c r="L33" s="55"/>
    </row>
    <row r="34" spans="1:12" s="7" customFormat="1" ht="20.25" customHeight="1" x14ac:dyDescent="0.35">
      <c r="A34" s="12"/>
      <c r="B34" s="4" t="s">
        <v>25</v>
      </c>
      <c r="C34" s="27"/>
      <c r="D34" s="27"/>
      <c r="E34" s="27"/>
      <c r="F34" s="27"/>
      <c r="G34" s="28"/>
      <c r="J34" s="53"/>
      <c r="K34" s="54"/>
      <c r="L34" s="55"/>
    </row>
    <row r="35" spans="1:12" s="7" customFormat="1" ht="20.25" customHeight="1" x14ac:dyDescent="0.35">
      <c r="A35" s="12"/>
      <c r="B35" s="29" t="s">
        <v>11</v>
      </c>
      <c r="C35" s="30"/>
      <c r="D35" s="30"/>
      <c r="E35" s="30"/>
      <c r="F35" s="30"/>
      <c r="G35" s="31"/>
      <c r="J35" s="53"/>
      <c r="K35" s="54"/>
      <c r="L35" s="55"/>
    </row>
    <row r="36" spans="1:12" s="7" customFormat="1" ht="20.25" customHeight="1" x14ac:dyDescent="0.35">
      <c r="A36" s="12"/>
      <c r="B36" s="57" t="s">
        <v>3</v>
      </c>
      <c r="C36" s="58"/>
      <c r="D36" s="59" t="s">
        <v>16</v>
      </c>
      <c r="E36" s="59" t="s">
        <v>0</v>
      </c>
      <c r="F36" s="59" t="s">
        <v>14</v>
      </c>
      <c r="G36" s="61" t="s">
        <v>15</v>
      </c>
      <c r="J36" s="53"/>
      <c r="K36" s="54"/>
      <c r="L36" s="55"/>
    </row>
    <row r="37" spans="1:12" s="7" customFormat="1" ht="20.25" customHeight="1" x14ac:dyDescent="0.35">
      <c r="A37" s="26"/>
      <c r="B37" s="32" t="s">
        <v>12</v>
      </c>
      <c r="C37" s="32" t="s">
        <v>13</v>
      </c>
      <c r="D37" s="60"/>
      <c r="E37" s="60"/>
      <c r="F37" s="60"/>
      <c r="G37" s="62"/>
      <c r="J37" s="53"/>
      <c r="K37" s="54"/>
      <c r="L37" s="55"/>
    </row>
    <row r="38" spans="1:12" s="7" customFormat="1" ht="20.25" customHeight="1" x14ac:dyDescent="0.35">
      <c r="A38" s="12"/>
      <c r="B38" s="33">
        <v>0</v>
      </c>
      <c r="C38" s="33">
        <v>600</v>
      </c>
      <c r="D38" s="33">
        <f>IF($G$15&lt;=B39,$G$15,0)</f>
        <v>0</v>
      </c>
      <c r="E38" s="34">
        <v>0</v>
      </c>
      <c r="F38" s="33">
        <v>0</v>
      </c>
      <c r="G38" s="35">
        <f>(D38*E38)-F38</f>
        <v>0</v>
      </c>
      <c r="J38" s="53"/>
      <c r="K38" s="54"/>
      <c r="L38" s="45"/>
    </row>
    <row r="39" spans="1:12" s="7" customFormat="1" ht="20.25" customHeight="1" x14ac:dyDescent="0.35">
      <c r="A39" s="12"/>
      <c r="B39" s="33">
        <f>C38+0.01</f>
        <v>600.01</v>
      </c>
      <c r="C39" s="33">
        <v>1650</v>
      </c>
      <c r="D39" s="33">
        <f>IF($G$15&gt;=B39,IF($G$15&lt;=C39,$G$15,0),0)</f>
        <v>0</v>
      </c>
      <c r="E39" s="34">
        <v>0.1</v>
      </c>
      <c r="F39" s="33">
        <v>60</v>
      </c>
      <c r="G39" s="35">
        <f>IF(D39=0,0,(D39*E39)-F39)</f>
        <v>0</v>
      </c>
    </row>
    <row r="40" spans="1:12" s="7" customFormat="1" ht="20.25" customHeight="1" x14ac:dyDescent="0.35">
      <c r="A40" s="12"/>
      <c r="B40" s="33">
        <f t="shared" ref="B40:B44" si="2">C39+0.01</f>
        <v>1650.01</v>
      </c>
      <c r="C40" s="33">
        <v>3200</v>
      </c>
      <c r="D40" s="33">
        <f>IF($G$15&gt;=B40,IF($G$15&lt;=C40,$G$15,0),0)</f>
        <v>0</v>
      </c>
      <c r="E40" s="34">
        <v>0.15</v>
      </c>
      <c r="F40" s="33">
        <v>142.5</v>
      </c>
      <c r="G40" s="35">
        <f t="shared" ref="G40:G44" si="3">IF(D40=0,0,(D40*E40)-F40)</f>
        <v>0</v>
      </c>
    </row>
    <row r="41" spans="1:12" s="7" customFormat="1" ht="20.25" customHeight="1" x14ac:dyDescent="0.35">
      <c r="A41" s="12"/>
      <c r="B41" s="33">
        <f t="shared" si="2"/>
        <v>3200.01</v>
      </c>
      <c r="C41" s="33">
        <v>5250</v>
      </c>
      <c r="D41" s="33">
        <f>IF($G$15&gt;=B41,IF($G$15&lt;=C41,$G$15,0),0)</f>
        <v>0</v>
      </c>
      <c r="E41" s="34">
        <v>0.2</v>
      </c>
      <c r="F41" s="33">
        <v>302.5</v>
      </c>
      <c r="G41" s="35">
        <f t="shared" si="3"/>
        <v>0</v>
      </c>
    </row>
    <row r="42" spans="1:12" s="7" customFormat="1" ht="20.25" customHeight="1" x14ac:dyDescent="0.35">
      <c r="A42" s="12"/>
      <c r="B42" s="33">
        <f t="shared" si="2"/>
        <v>5250.01</v>
      </c>
      <c r="C42" s="33">
        <v>7800</v>
      </c>
      <c r="D42" s="33">
        <f>IF($G$15&gt;=B42,IF($G$15&lt;=C42,$G$15,0),0)</f>
        <v>0</v>
      </c>
      <c r="E42" s="34">
        <v>0.25</v>
      </c>
      <c r="F42" s="33">
        <v>565</v>
      </c>
      <c r="G42" s="35">
        <f t="shared" si="3"/>
        <v>0</v>
      </c>
    </row>
    <row r="43" spans="1:12" s="7" customFormat="1" ht="20.25" customHeight="1" x14ac:dyDescent="0.35">
      <c r="A43" s="12"/>
      <c r="B43" s="33">
        <f t="shared" si="2"/>
        <v>7800.01</v>
      </c>
      <c r="C43" s="33">
        <v>10900</v>
      </c>
      <c r="D43" s="33">
        <f>IF($G$15&gt;=B43,IF($G$15&lt;=C43,$G$15,0),0)</f>
        <v>0</v>
      </c>
      <c r="E43" s="34">
        <v>0.3</v>
      </c>
      <c r="F43" s="33">
        <v>955</v>
      </c>
      <c r="G43" s="35">
        <f t="shared" si="3"/>
        <v>0</v>
      </c>
    </row>
    <row r="44" spans="1:12" s="7" customFormat="1" ht="20.25" customHeight="1" x14ac:dyDescent="0.35">
      <c r="A44" s="12"/>
      <c r="B44" s="33">
        <f t="shared" si="2"/>
        <v>10900.01</v>
      </c>
      <c r="C44" s="36" t="s">
        <v>2</v>
      </c>
      <c r="D44" s="33">
        <f>IF($G$15&gt;=B44,$G$15,0)</f>
        <v>0</v>
      </c>
      <c r="E44" s="34">
        <v>0.35</v>
      </c>
      <c r="F44" s="33">
        <v>1500</v>
      </c>
      <c r="G44" s="35">
        <f t="shared" si="3"/>
        <v>0</v>
      </c>
    </row>
    <row r="45" spans="1:12" s="7" customFormat="1" ht="20.25" customHeight="1" thickBot="1" x14ac:dyDescent="0.4">
      <c r="A45" s="12"/>
      <c r="B45" s="3"/>
      <c r="C45" s="3"/>
      <c r="D45" s="37">
        <f>SUM(D38:D44)</f>
        <v>0</v>
      </c>
      <c r="E45" s="3"/>
      <c r="F45" s="38"/>
      <c r="G45" s="37">
        <f>SUM(G38:G44)</f>
        <v>0</v>
      </c>
    </row>
    <row r="46" spans="1:12" s="7" customFormat="1" ht="20.25" customHeight="1" x14ac:dyDescent="0.35">
      <c r="A46" s="12"/>
    </row>
    <row r="47" spans="1:12" s="7" customFormat="1" ht="126.5" customHeight="1" x14ac:dyDescent="0.3">
      <c r="A47" s="12"/>
      <c r="B47" s="56" t="s">
        <v>34</v>
      </c>
      <c r="C47" s="56"/>
      <c r="D47" s="56"/>
      <c r="E47" s="56"/>
      <c r="F47" s="56"/>
      <c r="G47" s="56"/>
    </row>
    <row r="48" spans="1:12" s="7" customFormat="1" ht="20.25" customHeight="1" x14ac:dyDescent="0.3">
      <c r="A48" s="12"/>
      <c r="B48" s="42"/>
      <c r="C48" s="42"/>
      <c r="D48" s="42"/>
      <c r="E48" s="42"/>
      <c r="F48" s="42"/>
      <c r="G48" s="42"/>
    </row>
    <row r="49" spans="1:8" s="7" customFormat="1" ht="20.25" customHeight="1" x14ac:dyDescent="0.3">
      <c r="A49" s="12"/>
      <c r="B49" s="42"/>
      <c r="C49" s="42"/>
      <c r="D49" s="42"/>
      <c r="E49" s="42"/>
      <c r="F49" s="42"/>
      <c r="G49" s="42"/>
      <c r="H49" s="40"/>
    </row>
    <row r="50" spans="1:8" ht="20.25" customHeight="1" x14ac:dyDescent="0.3">
      <c r="B50" s="42"/>
      <c r="C50" s="42"/>
      <c r="D50" s="42"/>
      <c r="E50" s="42"/>
      <c r="F50" s="42"/>
      <c r="G50" s="42"/>
    </row>
    <row r="51" spans="1:8" ht="20.25" customHeight="1" x14ac:dyDescent="0.3">
      <c r="B51" s="42"/>
      <c r="C51" s="42"/>
      <c r="D51" s="42"/>
      <c r="E51" s="42"/>
      <c r="F51" s="42"/>
      <c r="G51" s="42"/>
    </row>
    <row r="52" spans="1:8" ht="20.25" customHeight="1" x14ac:dyDescent="0.3"/>
    <row r="53" spans="1:8" ht="20.25" customHeight="1" x14ac:dyDescent="0.3"/>
    <row r="54" spans="1:8" ht="13.9" customHeight="1" x14ac:dyDescent="0.3"/>
  </sheetData>
  <sheetProtection algorithmName="SHA-512" hashValue="nwPk7aZ2JnFrDnVdPeC1U5Lwc2MdME7sDSoAZcmm9YtHS3eYX0MbAAIbowgrfz+gc81RRxrUa9Q4mH3QsQd2OQ==" saltValue="/ukYZSOkAGJx43aapsD71Q==" spinCount="100000" sheet="1" objects="1" scenarios="1" selectLockedCells="1"/>
  <mergeCells count="11">
    <mergeCell ref="B47:G47"/>
    <mergeCell ref="B22:C22"/>
    <mergeCell ref="D22:D23"/>
    <mergeCell ref="E22:E23"/>
    <mergeCell ref="F22:F23"/>
    <mergeCell ref="G22:G23"/>
    <mergeCell ref="B36:C36"/>
    <mergeCell ref="D36:D37"/>
    <mergeCell ref="E36:E37"/>
    <mergeCell ref="F36:F37"/>
    <mergeCell ref="G36:G3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U34"/>
  <sheetViews>
    <sheetView showGridLines="0" zoomScaleNormal="100" zoomScaleSheetLayoutView="100" workbookViewId="0">
      <selection activeCell="G9" sqref="G9"/>
    </sheetView>
  </sheetViews>
  <sheetFormatPr defaultColWidth="9.1796875" defaultRowHeight="15" x14ac:dyDescent="0.3"/>
  <cols>
    <col min="1" max="1" width="8.7265625" style="41" customWidth="1"/>
    <col min="2" max="7" width="17" style="1" customWidth="1"/>
    <col min="8" max="8" width="13.453125" style="1" bestFit="1" customWidth="1"/>
    <col min="9" max="14" width="9.1796875" style="1"/>
    <col min="15" max="15" width="9.1796875" style="1" customWidth="1"/>
    <col min="16" max="16384" width="9.1796875" style="1"/>
  </cols>
  <sheetData>
    <row r="1" spans="1:21" x14ac:dyDescent="0.3">
      <c r="A1" s="1"/>
      <c r="G1" s="2"/>
    </row>
    <row r="2" spans="1:21" ht="21.5" customHeight="1" x14ac:dyDescent="0.3">
      <c r="A2" s="1"/>
      <c r="G2" s="2"/>
    </row>
    <row r="3" spans="1:21" ht="21.5" customHeight="1" x14ac:dyDescent="0.3">
      <c r="A3" s="1"/>
      <c r="G3" s="2"/>
    </row>
    <row r="4" spans="1:21" x14ac:dyDescent="0.3">
      <c r="A4" s="1"/>
      <c r="G4" s="2"/>
    </row>
    <row r="5" spans="1:21" ht="30" customHeight="1" x14ac:dyDescent="0.3">
      <c r="A5" s="1"/>
      <c r="B5" s="3" t="s">
        <v>35</v>
      </c>
      <c r="C5" s="4"/>
      <c r="D5" s="4"/>
      <c r="E5" s="4"/>
      <c r="F5" s="4"/>
      <c r="G5" s="5" t="s">
        <v>8</v>
      </c>
    </row>
    <row r="6" spans="1:21" ht="15.75" customHeight="1" x14ac:dyDescent="0.3">
      <c r="A6" s="1"/>
      <c r="G6" s="2"/>
      <c r="T6" s="6"/>
      <c r="U6" s="6"/>
    </row>
    <row r="7" spans="1:21" s="7" customFormat="1" ht="20.25" customHeight="1" x14ac:dyDescent="0.35">
      <c r="B7" s="8" t="s">
        <v>1</v>
      </c>
      <c r="C7" s="8"/>
      <c r="D7" s="8"/>
      <c r="E7" s="8"/>
      <c r="F7" s="8"/>
      <c r="G7" s="9"/>
      <c r="T7" s="10"/>
      <c r="U7" s="11"/>
    </row>
    <row r="8" spans="1:21" s="7" customFormat="1" ht="20.25" customHeight="1" x14ac:dyDescent="0.35">
      <c r="A8" s="12"/>
      <c r="B8" s="13"/>
      <c r="C8" s="13"/>
      <c r="D8" s="13"/>
      <c r="E8" s="13"/>
      <c r="F8" s="13"/>
      <c r="G8" s="14" t="s">
        <v>9</v>
      </c>
    </row>
    <row r="9" spans="1:21" s="7" customFormat="1" ht="19.5" customHeight="1" x14ac:dyDescent="0.35">
      <c r="A9" s="15"/>
      <c r="B9" s="16" t="s">
        <v>10</v>
      </c>
      <c r="C9" s="16"/>
      <c r="D9" s="16"/>
      <c r="E9" s="16"/>
      <c r="F9" s="16"/>
      <c r="G9" s="17"/>
    </row>
    <row r="10" spans="1:21" s="7" customFormat="1" ht="19.5" customHeight="1" x14ac:dyDescent="0.35">
      <c r="A10" s="15" t="s">
        <v>6</v>
      </c>
      <c r="B10" s="16" t="s">
        <v>22</v>
      </c>
      <c r="C10" s="16"/>
      <c r="D10" s="16"/>
      <c r="E10" s="16"/>
      <c r="F10" s="16"/>
      <c r="G10" s="17"/>
    </row>
    <row r="11" spans="1:21" s="7" customFormat="1" ht="19.5" customHeight="1" x14ac:dyDescent="0.35">
      <c r="A11" s="15" t="s">
        <v>7</v>
      </c>
      <c r="B11" s="4" t="s">
        <v>27</v>
      </c>
      <c r="C11" s="4"/>
      <c r="D11" s="4"/>
      <c r="E11" s="4"/>
      <c r="F11" s="4"/>
      <c r="G11" s="18">
        <f>IF((G9+G10)&lt;0,0,G9+G10)</f>
        <v>0</v>
      </c>
      <c r="H11" s="19"/>
    </row>
    <row r="12" spans="1:21" s="24" customFormat="1" ht="19.5" customHeight="1" thickBot="1" x14ac:dyDescent="0.4">
      <c r="A12" s="20"/>
      <c r="B12" s="21" t="s">
        <v>29</v>
      </c>
      <c r="C12" s="22"/>
      <c r="D12" s="22"/>
      <c r="E12" s="22"/>
      <c r="F12" s="22"/>
      <c r="G12" s="23">
        <f>G26</f>
        <v>0</v>
      </c>
    </row>
    <row r="13" spans="1:21" s="24" customFormat="1" ht="17.25" customHeight="1" thickTop="1" x14ac:dyDescent="0.35">
      <c r="A13" s="20"/>
      <c r="B13" s="21"/>
      <c r="C13" s="22"/>
      <c r="D13" s="22"/>
      <c r="E13" s="22"/>
      <c r="F13" s="22"/>
      <c r="G13" s="25"/>
    </row>
    <row r="14" spans="1:21" s="24" customFormat="1" ht="17.25" customHeight="1" x14ac:dyDescent="0.35">
      <c r="A14" s="20"/>
      <c r="B14" s="21"/>
      <c r="C14" s="22"/>
      <c r="D14" s="22"/>
      <c r="E14" s="22"/>
      <c r="F14" s="22"/>
      <c r="G14" s="25"/>
    </row>
    <row r="15" spans="1:21" s="7" customFormat="1" ht="20.25" customHeight="1" x14ac:dyDescent="0.35">
      <c r="A15" s="26"/>
      <c r="B15" s="4" t="s">
        <v>24</v>
      </c>
      <c r="C15" s="27"/>
      <c r="D15" s="27"/>
      <c r="E15" s="27"/>
      <c r="F15" s="27"/>
      <c r="G15" s="28"/>
    </row>
    <row r="16" spans="1:21" s="7" customFormat="1" ht="20.25" customHeight="1" thickTop="1" x14ac:dyDescent="0.35">
      <c r="A16" s="12"/>
      <c r="B16" s="29" t="s">
        <v>11</v>
      </c>
      <c r="C16" s="30"/>
      <c r="D16" s="30"/>
      <c r="E16" s="30"/>
      <c r="F16" s="30"/>
      <c r="G16" s="31"/>
    </row>
    <row r="17" spans="1:7" s="7" customFormat="1" ht="20.25" customHeight="1" x14ac:dyDescent="0.35">
      <c r="A17" s="12"/>
      <c r="B17" s="57" t="s">
        <v>3</v>
      </c>
      <c r="C17" s="58"/>
      <c r="D17" s="59" t="s">
        <v>16</v>
      </c>
      <c r="E17" s="59" t="s">
        <v>0</v>
      </c>
      <c r="F17" s="59" t="s">
        <v>14</v>
      </c>
      <c r="G17" s="61" t="s">
        <v>15</v>
      </c>
    </row>
    <row r="18" spans="1:7" s="7" customFormat="1" ht="20.25" customHeight="1" x14ac:dyDescent="0.35">
      <c r="A18" s="12"/>
      <c r="B18" s="32" t="s">
        <v>12</v>
      </c>
      <c r="C18" s="32" t="s">
        <v>13</v>
      </c>
      <c r="D18" s="60"/>
      <c r="E18" s="60"/>
      <c r="F18" s="60"/>
      <c r="G18" s="62"/>
    </row>
    <row r="19" spans="1:7" s="7" customFormat="1" ht="20.25" customHeight="1" x14ac:dyDescent="0.35">
      <c r="A19" s="12"/>
      <c r="B19" s="33">
        <v>0</v>
      </c>
      <c r="C19" s="33">
        <v>600</v>
      </c>
      <c r="D19" s="33">
        <f>IF(G11&lt;=B20,G11,0)</f>
        <v>0</v>
      </c>
      <c r="E19" s="34">
        <v>0</v>
      </c>
      <c r="F19" s="33">
        <v>0</v>
      </c>
      <c r="G19" s="35">
        <f>(D19*E19)-F19</f>
        <v>0</v>
      </c>
    </row>
    <row r="20" spans="1:7" s="7" customFormat="1" ht="20.25" customHeight="1" x14ac:dyDescent="0.35">
      <c r="A20" s="12"/>
      <c r="B20" s="33">
        <f>C19+0.01</f>
        <v>600.01</v>
      </c>
      <c r="C20" s="33">
        <v>1650</v>
      </c>
      <c r="D20" s="33">
        <f>IF(G$11&gt;=B20,IF(G$11&lt;=C20,G$11,0),0)</f>
        <v>0</v>
      </c>
      <c r="E20" s="34">
        <v>0.1</v>
      </c>
      <c r="F20" s="33">
        <v>60</v>
      </c>
      <c r="G20" s="35">
        <f>IF(D20=0,0,(D20*E20)-F20)</f>
        <v>0</v>
      </c>
    </row>
    <row r="21" spans="1:7" s="7" customFormat="1" ht="20.25" customHeight="1" x14ac:dyDescent="0.35">
      <c r="A21" s="12"/>
      <c r="B21" s="33">
        <f t="shared" ref="B21:B25" si="0">C20+0.01</f>
        <v>1650.01</v>
      </c>
      <c r="C21" s="33">
        <v>3200</v>
      </c>
      <c r="D21" s="33">
        <f t="shared" ref="D21:D23" si="1">IF(G$11&gt;=B21,IF(G$11&lt;=C21,G$11,0),0)</f>
        <v>0</v>
      </c>
      <c r="E21" s="34">
        <v>0.15</v>
      </c>
      <c r="F21" s="33">
        <v>142.5</v>
      </c>
      <c r="G21" s="35">
        <f t="shared" ref="G21:G25" si="2">IF(D21=0,0,(D21*E21)-F21)</f>
        <v>0</v>
      </c>
    </row>
    <row r="22" spans="1:7" s="7" customFormat="1" ht="20.25" customHeight="1" x14ac:dyDescent="0.35">
      <c r="A22" s="12"/>
      <c r="B22" s="33">
        <f t="shared" si="0"/>
        <v>3200.01</v>
      </c>
      <c r="C22" s="33">
        <v>5250</v>
      </c>
      <c r="D22" s="33">
        <f t="shared" si="1"/>
        <v>0</v>
      </c>
      <c r="E22" s="34">
        <v>0.2</v>
      </c>
      <c r="F22" s="33">
        <v>302.5</v>
      </c>
      <c r="G22" s="35">
        <f t="shared" si="2"/>
        <v>0</v>
      </c>
    </row>
    <row r="23" spans="1:7" s="7" customFormat="1" ht="20.25" customHeight="1" x14ac:dyDescent="0.35">
      <c r="A23" s="12"/>
      <c r="B23" s="33">
        <f t="shared" si="0"/>
        <v>5250.01</v>
      </c>
      <c r="C23" s="33">
        <v>7800</v>
      </c>
      <c r="D23" s="33">
        <f t="shared" si="1"/>
        <v>0</v>
      </c>
      <c r="E23" s="34">
        <v>0.25</v>
      </c>
      <c r="F23" s="33">
        <v>565</v>
      </c>
      <c r="G23" s="35">
        <f t="shared" si="2"/>
        <v>0</v>
      </c>
    </row>
    <row r="24" spans="1:7" s="7" customFormat="1" ht="20.25" customHeight="1" x14ac:dyDescent="0.35">
      <c r="A24" s="12"/>
      <c r="B24" s="33">
        <f t="shared" si="0"/>
        <v>7800.01</v>
      </c>
      <c r="C24" s="33">
        <v>10900</v>
      </c>
      <c r="D24" s="33">
        <f>IF(G$11&gt;=B24,IF(G$11&lt;=C24,G$11,0),0)</f>
        <v>0</v>
      </c>
      <c r="E24" s="34">
        <v>0.3</v>
      </c>
      <c r="F24" s="33">
        <v>955</v>
      </c>
      <c r="G24" s="35">
        <f t="shared" si="2"/>
        <v>0</v>
      </c>
    </row>
    <row r="25" spans="1:7" s="7" customFormat="1" ht="20.25" customHeight="1" x14ac:dyDescent="0.35">
      <c r="A25" s="12"/>
      <c r="B25" s="33">
        <f t="shared" si="0"/>
        <v>10900.01</v>
      </c>
      <c r="C25" s="36" t="s">
        <v>2</v>
      </c>
      <c r="D25" s="33">
        <f>IF(G11&gt;=B25,G11,0)</f>
        <v>0</v>
      </c>
      <c r="E25" s="34">
        <v>0.35</v>
      </c>
      <c r="F25" s="33">
        <v>1500</v>
      </c>
      <c r="G25" s="35">
        <f t="shared" si="2"/>
        <v>0</v>
      </c>
    </row>
    <row r="26" spans="1:7" s="7" customFormat="1" ht="20.25" customHeight="1" thickBot="1" x14ac:dyDescent="0.4">
      <c r="A26" s="12"/>
      <c r="B26" s="3"/>
      <c r="C26" s="3"/>
      <c r="D26" s="37">
        <f>SUM(D19:D25)</f>
        <v>0</v>
      </c>
      <c r="E26" s="3"/>
      <c r="F26" s="38"/>
      <c r="G26" s="37">
        <f>SUM(G19:G25)</f>
        <v>0</v>
      </c>
    </row>
    <row r="27" spans="1:7" s="7" customFormat="1" ht="20.25" customHeight="1" x14ac:dyDescent="0.35">
      <c r="A27" s="12"/>
    </row>
    <row r="28" spans="1:7" s="7" customFormat="1" ht="20.25" customHeight="1" x14ac:dyDescent="0.35">
      <c r="A28" s="12"/>
    </row>
    <row r="29" spans="1:7" s="40" customFormat="1" ht="102.65" customHeight="1" x14ac:dyDescent="0.3">
      <c r="A29" s="39"/>
      <c r="B29" s="56" t="s">
        <v>34</v>
      </c>
      <c r="C29" s="56"/>
      <c r="D29" s="56"/>
      <c r="E29" s="56"/>
      <c r="F29" s="56"/>
      <c r="G29" s="56"/>
    </row>
    <row r="30" spans="1:7" ht="20.25" customHeight="1" x14ac:dyDescent="0.3">
      <c r="B30" s="42"/>
      <c r="C30" s="42"/>
      <c r="D30" s="42"/>
      <c r="E30" s="42"/>
      <c r="F30" s="42"/>
      <c r="G30" s="42"/>
    </row>
    <row r="31" spans="1:7" ht="20.25" customHeight="1" x14ac:dyDescent="0.3">
      <c r="B31" s="42"/>
      <c r="C31" s="42"/>
      <c r="D31" s="42"/>
      <c r="E31" s="42"/>
      <c r="F31" s="42"/>
      <c r="G31" s="42"/>
    </row>
    <row r="32" spans="1:7" ht="20.25" customHeight="1" x14ac:dyDescent="0.3">
      <c r="B32" s="42"/>
      <c r="C32" s="42"/>
      <c r="D32" s="42"/>
      <c r="E32" s="42"/>
      <c r="F32" s="42"/>
      <c r="G32" s="42"/>
    </row>
    <row r="33" spans="2:7" ht="20.25" customHeight="1" x14ac:dyDescent="0.3">
      <c r="B33" s="42"/>
      <c r="C33" s="42"/>
      <c r="D33" s="42"/>
      <c r="E33" s="42"/>
      <c r="F33" s="42"/>
      <c r="G33" s="42"/>
    </row>
    <row r="34" spans="2:7" ht="13.9" customHeight="1" x14ac:dyDescent="0.3">
      <c r="B34" s="42"/>
      <c r="C34" s="42"/>
      <c r="D34" s="42"/>
      <c r="E34" s="42"/>
      <c r="F34" s="42"/>
      <c r="G34" s="42"/>
    </row>
  </sheetData>
  <sheetProtection algorithmName="SHA-512" hashValue="p0LL3h5uyulP39biUFwnyQkRFIHmqWrA8R1t5v3AjFaIxKhjQBc1zHUaeC2Lc7YTY2l0DLRAt+aVIodEblCW1g==" saltValue="wt1b0zwOvNf27JODD39qUQ==" spinCount="100000" sheet="1" objects="1" scenarios="1" selectLockedCells="1"/>
  <mergeCells count="6">
    <mergeCell ref="B29:G29"/>
    <mergeCell ref="B17:C17"/>
    <mergeCell ref="D17:D18"/>
    <mergeCell ref="E17:E18"/>
    <mergeCell ref="G17:G18"/>
    <mergeCell ref="F17:F18"/>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2" sqref="F32"/>
    </sheetView>
  </sheetViews>
  <sheetFormatPr defaultRowHeight="14.5" x14ac:dyDescent="0.35"/>
  <sheetData>
    <row r="1" spans="1:1" x14ac:dyDescent="0.35">
      <c r="A1" t="s">
        <v>4</v>
      </c>
    </row>
    <row r="2" spans="1:1" x14ac:dyDescent="0.35">
      <c r="A2"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231CFD-D189-45AB-B867-9595DA35BEFB}">
  <ds:schemaRefs>
    <ds:schemaRef ds:uri="http://schemas.microsoft.com/sharepoint/v3/contenttype/forms"/>
  </ds:schemaRefs>
</ds:datastoreItem>
</file>

<file path=customXml/itemProps2.xml><?xml version="1.0" encoding="utf-8"?>
<ds:datastoreItem xmlns:ds="http://schemas.openxmlformats.org/officeDocument/2006/customXml" ds:itemID="{3138C96A-D2CE-43B8-86D7-1901725D2850}">
  <ds:schemaRefs>
    <ds:schemaRef ds:uri="http://schemas.microsoft.com/office/2006/documentManagement/types"/>
    <ds:schemaRef ds:uri="http://schemas.microsoft.com/sharepoint/v3"/>
    <ds:schemaRef ds:uri="http://purl.org/dc/elements/1.1/"/>
    <ds:schemaRef ds:uri="http://www.w3.org/XML/1998/namespace"/>
    <ds:schemaRef ds:uri="http://schemas.openxmlformats.org/package/2006/metadata/core-properties"/>
    <ds:schemaRef ds:uri="71037282-4172-42af-8e02-c41ee92b0631"/>
    <ds:schemaRef ds:uri="http://purl.org/dc/terms/"/>
    <ds:schemaRef ds:uri="http://schemas.microsoft.com/office/infopath/2007/PartnerControls"/>
    <ds:schemaRef ds:uri="20291ebb-8fd5-4a4a-b5a6-ec5249e68ab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0FD323F-B7AD-426F-81FD-1107F353F826}"/>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Termination</vt:lpstr>
      <vt:lpstr>Bonus</vt:lpstr>
      <vt:lpstr>Monthly</vt:lpstr>
      <vt:lpstr>Questions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2024-09-23T12:07:59Z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