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sage365.sharepoint.com/sites/za/pd/Compliance/PayrollAfrica/Namibia/"/>
    </mc:Choice>
  </mc:AlternateContent>
  <xr:revisionPtr revIDLastSave="40" documentId="8_{2470243E-1128-40E7-B74B-71CADDA94DD1}" xr6:coauthVersionLast="47" xr6:coauthVersionMax="47" xr10:uidLastSave="{A2C28453-BEE5-479E-A796-6194FFB6AF83}"/>
  <workbookProtection workbookAlgorithmName="SHA-512" workbookHashValue="pz2BDJJfrOY6VPcz5G6zMcGs+IRqIoYPVR2CCEsEe6pSdvOQ9AvN/fnyH+uzFUt95CU2Rb51noy1cvHS5eiDFg==" workbookSaltValue="Wa9OyZE3ar9oK4QtO0JhdQ==" workbookSpinCount="100000" lockStructure="1"/>
  <bookViews>
    <workbookView xWindow="-110" yWindow="-110" windowWidth="25820" windowHeight="15500" xr2:uid="{9D1FC6AC-9A4B-4D2E-89A1-353567E3BC3A}"/>
  </bookViews>
  <sheets>
    <sheet name="Average Tax Calculation" sheetId="1" r:id="rId1"/>
    <sheet name="Normal Tax Calculation" sheetId="2" r:id="rId2"/>
    <sheet name="Tax Table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2" i="1" l="1"/>
  <c r="E36" i="2"/>
  <c r="E25" i="2"/>
  <c r="E32" i="2" s="1"/>
  <c r="E23" i="2"/>
  <c r="E22" i="2"/>
  <c r="E21" i="2"/>
  <c r="E20" i="2"/>
  <c r="E53" i="1"/>
  <c r="E30" i="1"/>
  <c r="E38" i="1" s="1"/>
  <c r="E29" i="1"/>
  <c r="E37" i="1" s="1"/>
  <c r="E27" i="1"/>
  <c r="E26" i="1"/>
  <c r="E25" i="1"/>
  <c r="E24" i="1"/>
  <c r="E23" i="1"/>
  <c r="E28" i="1" l="1"/>
  <c r="E31" i="1" s="1"/>
  <c r="E33" i="1" s="1"/>
  <c r="E24" i="2"/>
  <c r="E26" i="2" s="1"/>
  <c r="E29" i="2" l="1"/>
  <c r="E30" i="2"/>
  <c r="E28" i="2"/>
  <c r="E35" i="1"/>
  <c r="E41" i="1"/>
  <c r="E43" i="1" s="1"/>
  <c r="E45" i="1" s="1"/>
  <c r="E34" i="1"/>
  <c r="E35" i="2"/>
  <c r="E36" i="1" l="1"/>
  <c r="E39" i="1" s="1"/>
  <c r="E47" i="1"/>
  <c r="E46" i="1"/>
  <c r="E37" i="2"/>
  <c r="E41" i="2" s="1"/>
  <c r="E31" i="2"/>
  <c r="E40" i="2" l="1"/>
  <c r="E39" i="2"/>
  <c r="E48" i="1"/>
  <c r="E49" i="1"/>
  <c r="E43" i="2"/>
  <c r="E33" i="2"/>
  <c r="E50" i="1" l="1"/>
  <c r="E52" i="1" s="1"/>
  <c r="E54" i="1" s="1"/>
  <c r="E19" i="1" s="1"/>
  <c r="E42" i="2"/>
  <c r="E44" i="2" s="1"/>
  <c r="E45" i="2" s="1"/>
  <c r="E16" i="2" s="1"/>
</calcChain>
</file>

<file path=xl/sharedStrings.xml><?xml version="1.0" encoding="utf-8"?>
<sst xmlns="http://schemas.openxmlformats.org/spreadsheetml/2006/main" count="184" uniqueCount="85">
  <si>
    <r>
      <t>Enter the applicable Y+ values in the</t>
    </r>
    <r>
      <rPr>
        <b/>
        <sz val="11"/>
        <color rgb="FFFF5800"/>
        <rFont val="Sage Text Medium"/>
      </rPr>
      <t xml:space="preserve"> </t>
    </r>
    <r>
      <rPr>
        <b/>
        <sz val="11"/>
        <color rgb="FF00D739"/>
        <rFont val="Sage Text Medium"/>
      </rPr>
      <t>green</t>
    </r>
    <r>
      <rPr>
        <b/>
        <sz val="11"/>
        <rFont val="Sage Text Medium"/>
      </rPr>
      <t xml:space="preserve"> areas</t>
    </r>
  </si>
  <si>
    <t>Notes</t>
  </si>
  <si>
    <t>Number of days employed</t>
  </si>
  <si>
    <t>Number of continuous days employed in the tax year</t>
  </si>
  <si>
    <t>Days in tax year</t>
  </si>
  <si>
    <t>Number of days in the tax year (364/365/366)</t>
  </si>
  <si>
    <t>Taxable earnings</t>
  </si>
  <si>
    <t>Y+ value of taxable earnings</t>
  </si>
  <si>
    <t>Fringe Benefits</t>
  </si>
  <si>
    <t>Y+ value of taxable fringe benefits</t>
  </si>
  <si>
    <t>Provision for tax on annual bonus</t>
  </si>
  <si>
    <t>Y+ value for provision for tax on annual bonus</t>
  </si>
  <si>
    <t>Taxable company contributions</t>
  </si>
  <si>
    <t>Y+ value of all taxable company contributions</t>
  </si>
  <si>
    <t>Tax deductions</t>
  </si>
  <si>
    <t xml:space="preserve">Allowable tax deductions for contributions to a approved retirement funds and premiums to educational policies </t>
  </si>
  <si>
    <t>Periodic earnings</t>
  </si>
  <si>
    <t>Any periodic earings, for example annual bonus</t>
  </si>
  <si>
    <t>PAYE already paid for the year</t>
  </si>
  <si>
    <t>PAYE already paid for the year (excluding current period and additional tax)</t>
  </si>
  <si>
    <t>=</t>
  </si>
  <si>
    <t>PAYE due in this period</t>
  </si>
  <si>
    <t>Calculation detail</t>
  </si>
  <si>
    <t>PAYE on normal earnings YTD</t>
  </si>
  <si>
    <t>+</t>
  </si>
  <si>
    <t>Year to date taxable earnings</t>
  </si>
  <si>
    <t>Year to date fringe benefits</t>
  </si>
  <si>
    <t>Year to date provision for tax on annual bonus</t>
  </si>
  <si>
    <t>-</t>
  </si>
  <si>
    <t>Net remuneration</t>
  </si>
  <si>
    <t>x</t>
  </si>
  <si>
    <t>366 or 365 or 364 (days in the tax year)</t>
  </si>
  <si>
    <t>/</t>
  </si>
  <si>
    <t>Number of days employed in the tax year</t>
  </si>
  <si>
    <t>Annualised remuneration</t>
  </si>
  <si>
    <t xml:space="preserve">Calculate PAYE according to statutory tables </t>
  </si>
  <si>
    <t>Lower bracket in statutory rates</t>
  </si>
  <si>
    <t>Percentage given</t>
  </si>
  <si>
    <t>Given amount</t>
  </si>
  <si>
    <t>PAYE on annual equivalent of normal earnings</t>
  </si>
  <si>
    <t>PAYE on normal earnings to date</t>
  </si>
  <si>
    <t>PAYE on periodic earnings YTD</t>
  </si>
  <si>
    <t>Annualised remuneration (see above)</t>
  </si>
  <si>
    <t>Year to date periodic earnings</t>
  </si>
  <si>
    <t>Annnualised figure including periodic earnings</t>
  </si>
  <si>
    <t>Calculate PAYE according to statutory rates</t>
  </si>
  <si>
    <t>Lower bracket in statutory tax rates</t>
  </si>
  <si>
    <t>Fixed amount given</t>
  </si>
  <si>
    <t>PAYE on annual equivalent including periodics</t>
  </si>
  <si>
    <t>Annual PAYE amount on normal earnings</t>
  </si>
  <si>
    <t>PAYE on periodic earnings</t>
  </si>
  <si>
    <t>Total PAYE due for the year</t>
  </si>
  <si>
    <t>Year to date PAYE already paid (excluding current period and additional tax)</t>
  </si>
  <si>
    <t>Taxable Income</t>
  </si>
  <si>
    <t>Base Amount</t>
  </si>
  <si>
    <t>%</t>
  </si>
  <si>
    <t>Above Amount</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</si>
  <si>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</si>
  <si>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</si>
  <si>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</si>
  <si>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Months in Tax Year</t>
  </si>
  <si>
    <t>Total months in tax year (12)</t>
  </si>
  <si>
    <t>Monthly taxable Earnings</t>
  </si>
  <si>
    <t>Monthly value of taxable earnings</t>
  </si>
  <si>
    <t>Monthly Fringe Benefits</t>
  </si>
  <si>
    <t>Monthly value of taxable fringe benefits</t>
  </si>
  <si>
    <t>Monthly value of all taxable company contributions</t>
  </si>
  <si>
    <t>Calculation Detail</t>
  </si>
  <si>
    <t>Monthly taxable earnings</t>
  </si>
  <si>
    <t>Monthly fringe benefits</t>
  </si>
  <si>
    <t>Tax deductable deductions</t>
  </si>
  <si>
    <t>PAYE on normal earnings</t>
  </si>
  <si>
    <t>Total PAYE due for the month</t>
  </si>
  <si>
    <t>Tax Payable</t>
  </si>
  <si>
    <r>
      <t>Enter the applicable monthly values in the</t>
    </r>
    <r>
      <rPr>
        <b/>
        <sz val="11"/>
        <color rgb="FFFF5800"/>
        <rFont val="Sage Text Medium"/>
      </rPr>
      <t xml:space="preserve"> </t>
    </r>
    <r>
      <rPr>
        <b/>
        <sz val="11"/>
        <color rgb="FF00D739"/>
        <rFont val="Sage Text Medium"/>
      </rPr>
      <t>green</t>
    </r>
    <r>
      <rPr>
        <b/>
        <sz val="11"/>
        <rFont val="Sage Text Medium"/>
      </rPr>
      <t xml:space="preserve"> areas</t>
    </r>
  </si>
  <si>
    <t>18% over 100 000</t>
  </si>
  <si>
    <t>25% over 150 000</t>
  </si>
  <si>
    <t>28% over 350 000</t>
  </si>
  <si>
    <t>30% over 550 000</t>
  </si>
  <si>
    <t>37% over 1 550 000</t>
  </si>
  <si>
    <t>32% over 850 000</t>
  </si>
  <si>
    <t>YTD PAYE calculation: Namibia (March 2025 - February 2026)</t>
  </si>
  <si>
    <t>Tax Rates for 1 March 2025 - 28 February 2026</t>
  </si>
  <si>
    <t>© Copyright 2026 by Sage South Africa, a division of Sage South Africa (Pty) Ltd hereinafter referred to as “Sage”, under the Copyright Law of the Republic of South Africa.
No part of this publication may be reproduced in any form or by any means without the express permission in writing from Sage.</t>
  </si>
  <si>
    <t>Monthly PAYE calculation: Namibia (March 2025 -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</si>
</sst>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0.0000"/>
    <numFmt numFmtId="166" formatCode="_(* #,##0.0000_);_(* \(#,##0.0000\);_(* &quot;-&quot;_);_(@_)"/>
    <numFmt numFmtId="167" formatCode="_(* #,##0_);_(* \(#,##0\);_(* &quot;-&quot;_);_(@_)"/>
    <numFmt numFmtId="168" formatCode="_ * #,##0.00_ ;_ * \-#,##0.00_ ;_ * &quot;-&quot;??_ ;_ @_ "/>
  </numFmts>
  <fonts count="35" x14ac:knownFonts="1">
    <font>
      <sz val="11"/>
      <color theme="1"/>
      <name val="Calibri"/>
      <family val="2"/>
      <scheme val="minor"/>
    </font>
    <font>
      <sz val="11"/>
      <color theme="1"/>
      <name val="Calibri"/>
      <family val="2"/>
      <scheme val="minor"/>
    </font>
    <font>
      <sz val="10"/>
      <name val="Arial"/>
      <family val="2"/>
    </font>
    <font>
      <b/>
      <sz val="12"/>
      <color theme="0"/>
      <name val="Sage Text Medium"/>
    </font>
    <font>
      <sz val="18"/>
      <name val="Arial"/>
      <family val="2"/>
    </font>
    <font>
      <b/>
      <sz val="18"/>
      <name val="Arial"/>
      <family val="2"/>
    </font>
    <font>
      <sz val="22"/>
      <name val="Arial"/>
      <family val="2"/>
    </font>
    <font>
      <sz val="11"/>
      <color theme="1"/>
      <name val="Arial"/>
      <family val="2"/>
    </font>
    <font>
      <b/>
      <u/>
      <sz val="12"/>
      <name val="Arial"/>
      <family val="2"/>
    </font>
    <font>
      <b/>
      <sz val="11"/>
      <name val="Sage Text Medium"/>
    </font>
    <font>
      <b/>
      <sz val="11"/>
      <color rgb="FFFF5800"/>
      <name val="Sage Text Medium"/>
    </font>
    <font>
      <b/>
      <sz val="11"/>
      <color rgb="FF00D739"/>
      <name val="Sage Text Medium"/>
    </font>
    <font>
      <i/>
      <sz val="8"/>
      <name val="Arial"/>
      <family val="2"/>
    </font>
    <font>
      <sz val="11"/>
      <name val="Calibri"/>
      <family val="2"/>
      <scheme val="minor"/>
    </font>
    <font>
      <i/>
      <sz val="9"/>
      <color theme="1"/>
      <name val="Sage Text Light"/>
    </font>
    <font>
      <b/>
      <i/>
      <sz val="8"/>
      <name val="Arial"/>
      <family val="2"/>
    </font>
    <font>
      <b/>
      <i/>
      <sz val="10"/>
      <name val="Arial"/>
      <family val="2"/>
    </font>
    <font>
      <i/>
      <sz val="10"/>
      <name val="Arial"/>
      <family val="2"/>
    </font>
    <font>
      <i/>
      <sz val="9"/>
      <name val="Calibri"/>
      <family val="2"/>
      <scheme val="minor"/>
    </font>
    <font>
      <b/>
      <sz val="10"/>
      <name val="Arial"/>
      <family val="2"/>
    </font>
    <font>
      <b/>
      <sz val="10"/>
      <color theme="0"/>
      <name val="Arial"/>
      <family val="2"/>
    </font>
    <font>
      <sz val="11"/>
      <color rgb="FF595959"/>
      <name val="Arial"/>
      <family val="2"/>
    </font>
    <font>
      <sz val="10"/>
      <color rgb="FF565752"/>
      <name val="Arial"/>
      <family val="2"/>
    </font>
    <font>
      <sz val="11"/>
      <color rgb="FF565752"/>
      <name val="Arial"/>
      <family val="2"/>
    </font>
    <font>
      <b/>
      <sz val="11"/>
      <name val="Calibri"/>
      <family val="2"/>
      <scheme val="minor"/>
    </font>
    <font>
      <sz val="10"/>
      <name val="Sage UI"/>
    </font>
    <font>
      <b/>
      <i/>
      <sz val="10"/>
      <name val="Sage UI"/>
    </font>
    <font>
      <i/>
      <sz val="10"/>
      <name val="Sage UI"/>
    </font>
    <font>
      <b/>
      <sz val="10"/>
      <name val="Sage UI"/>
    </font>
    <font>
      <sz val="9"/>
      <name val="Sage UI"/>
    </font>
    <font>
      <b/>
      <sz val="9"/>
      <name val="Sage UI"/>
    </font>
    <font>
      <sz val="9"/>
      <color theme="1"/>
      <name val="Sage Text Light"/>
    </font>
    <font>
      <i/>
      <sz val="10"/>
      <color theme="1"/>
      <name val="Sage Text Light"/>
    </font>
    <font>
      <b/>
      <sz val="9"/>
      <color theme="0"/>
      <name val="Sage UI"/>
    </font>
    <font>
      <sz val="9"/>
      <color theme="1"/>
      <name val="Sage UI"/>
    </font>
  </fonts>
  <fills count="7">
    <fill>
      <patternFill patternType="none"/>
    </fill>
    <fill>
      <patternFill patternType="gray125"/>
    </fill>
    <fill>
      <patternFill patternType="solid">
        <fgColor rgb="FF006362"/>
        <bgColor indexed="64"/>
      </patternFill>
    </fill>
    <fill>
      <patternFill patternType="solid">
        <fgColor rgb="FF00D739"/>
        <bgColor indexed="64"/>
      </patternFill>
    </fill>
    <fill>
      <patternFill patternType="solid">
        <fgColor theme="0" tint="-0.249977111117893"/>
        <bgColor indexed="64"/>
      </patternFill>
    </fill>
    <fill>
      <patternFill patternType="solid">
        <fgColor theme="1"/>
        <bgColor indexed="64"/>
      </patternFill>
    </fill>
    <fill>
      <patternFill patternType="solid">
        <fgColor theme="0" tint="-0.14999847407452621"/>
        <bgColor indexed="64"/>
      </patternFill>
    </fill>
  </fills>
  <borders count="1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4">
    <xf numFmtId="0" fontId="0" fillId="0" borderId="0"/>
    <xf numFmtId="43" fontId="1" fillId="0" borderId="0" applyFont="0" applyFill="0" applyBorder="0" applyAlignment="0" applyProtection="0"/>
    <xf numFmtId="0" fontId="2" fillId="0" borderId="0"/>
    <xf numFmtId="164" fontId="2" fillId="0" borderId="0" applyFont="0" applyFill="0" applyBorder="0" applyAlignment="0" applyProtection="0"/>
  </cellStyleXfs>
  <cellXfs count="96">
    <xf numFmtId="0" fontId="0" fillId="0" borderId="0" xfId="0"/>
    <xf numFmtId="0" fontId="2" fillId="0" borderId="0" xfId="2"/>
    <xf numFmtId="43" fontId="3" fillId="0" borderId="0" xfId="1" applyFont="1" applyFill="1" applyBorder="1" applyAlignment="1">
      <alignment horizontal="center" vertical="center"/>
    </xf>
    <xf numFmtId="0" fontId="4" fillId="0" borderId="0" xfId="2" applyFont="1" applyAlignment="1">
      <alignment horizontal="right"/>
    </xf>
    <xf numFmtId="0" fontId="5" fillId="0" borderId="0" xfId="0" applyFont="1" applyAlignment="1">
      <alignment vertical="center"/>
    </xf>
    <xf numFmtId="2" fontId="6" fillId="0" borderId="0" xfId="0" applyNumberFormat="1" applyFont="1" applyAlignment="1">
      <alignment horizontal="right"/>
    </xf>
    <xf numFmtId="0" fontId="7" fillId="0" borderId="0" xfId="0" applyFont="1"/>
    <xf numFmtId="164" fontId="8" fillId="0" borderId="0" xfId="3" applyFont="1" applyFill="1" applyAlignment="1">
      <alignment horizontal="center"/>
    </xf>
    <xf numFmtId="49" fontId="9" fillId="0" borderId="0" xfId="1" applyNumberFormat="1" applyFont="1" applyFill="1" applyBorder="1" applyAlignment="1">
      <alignment horizontal="center"/>
    </xf>
    <xf numFmtId="0" fontId="12" fillId="0" borderId="0" xfId="2" applyFont="1"/>
    <xf numFmtId="49" fontId="13" fillId="0" borderId="2" xfId="0" applyNumberFormat="1" applyFont="1" applyBorder="1"/>
    <xf numFmtId="49" fontId="13" fillId="0" borderId="0" xfId="0" applyNumberFormat="1" applyFont="1"/>
    <xf numFmtId="0" fontId="15" fillId="0" borderId="0" xfId="2" applyFont="1"/>
    <xf numFmtId="0" fontId="16" fillId="0" borderId="0" xfId="2" applyFont="1"/>
    <xf numFmtId="165" fontId="17" fillId="0" borderId="0" xfId="3" applyNumberFormat="1" applyFont="1" applyFill="1" applyBorder="1" applyProtection="1">
      <protection locked="0"/>
    </xf>
    <xf numFmtId="0" fontId="14" fillId="0" borderId="0" xfId="2" applyFont="1"/>
    <xf numFmtId="166" fontId="17" fillId="0" borderId="0" xfId="3" applyNumberFormat="1" applyFont="1" applyFill="1" applyBorder="1" applyProtection="1">
      <protection locked="0"/>
    </xf>
    <xf numFmtId="164" fontId="2" fillId="0" borderId="0" xfId="3" applyFont="1" applyFill="1" applyBorder="1" applyProtection="1">
      <protection locked="0"/>
    </xf>
    <xf numFmtId="164" fontId="2" fillId="0" borderId="0" xfId="3" quotePrefix="1" applyFont="1" applyFill="1" applyBorder="1" applyProtection="1">
      <protection locked="0"/>
    </xf>
    <xf numFmtId="0" fontId="14" fillId="0" borderId="0" xfId="0" applyFont="1" applyAlignment="1">
      <alignment wrapText="1"/>
    </xf>
    <xf numFmtId="0" fontId="18" fillId="0" borderId="0" xfId="0" applyFont="1" applyAlignment="1">
      <alignment wrapText="1"/>
    </xf>
    <xf numFmtId="0" fontId="14" fillId="0" borderId="0" xfId="0" applyFont="1"/>
    <xf numFmtId="0" fontId="12" fillId="0" borderId="0" xfId="0" applyFont="1"/>
    <xf numFmtId="167" fontId="17" fillId="0" borderId="0" xfId="3" applyNumberFormat="1" applyFont="1" applyFill="1" applyBorder="1"/>
    <xf numFmtId="164" fontId="16" fillId="0" borderId="0" xfId="3" applyFont="1" applyFill="1" applyBorder="1"/>
    <xf numFmtId="164" fontId="2" fillId="0" borderId="0" xfId="3" applyFont="1" applyFill="1" applyBorder="1"/>
    <xf numFmtId="165" fontId="2" fillId="0" borderId="0" xfId="3" applyNumberFormat="1" applyFont="1" applyFill="1" applyBorder="1"/>
    <xf numFmtId="164" fontId="17" fillId="0" borderId="0" xfId="3" applyFont="1" applyFill="1" applyBorder="1"/>
    <xf numFmtId="168" fontId="12" fillId="0" borderId="0" xfId="2" applyNumberFormat="1" applyFont="1"/>
    <xf numFmtId="164" fontId="19" fillId="0" borderId="0" xfId="3" applyFont="1" applyFill="1" applyBorder="1"/>
    <xf numFmtId="0" fontId="20" fillId="5" borderId="0" xfId="2" applyFont="1" applyFill="1" applyAlignment="1">
      <alignment horizontal="center" vertical="center"/>
    </xf>
    <xf numFmtId="165" fontId="20" fillId="5" borderId="0" xfId="2" applyNumberFormat="1" applyFont="1" applyFill="1" applyAlignment="1">
      <alignment horizontal="center" vertical="center"/>
    </xf>
    <xf numFmtId="165" fontId="20" fillId="0" borderId="0" xfId="2" applyNumberFormat="1" applyFont="1" applyAlignment="1">
      <alignment horizontal="center" vertical="center"/>
    </xf>
    <xf numFmtId="0" fontId="12" fillId="0" borderId="0" xfId="2" applyFont="1" applyAlignment="1">
      <alignment horizontal="center"/>
    </xf>
    <xf numFmtId="0" fontId="2" fillId="4" borderId="0" xfId="2" applyFill="1" applyAlignment="1">
      <alignment horizontal="center"/>
    </xf>
    <xf numFmtId="165" fontId="2" fillId="4" borderId="0" xfId="2" applyNumberFormat="1" applyFill="1" applyAlignment="1">
      <alignment horizontal="center"/>
    </xf>
    <xf numFmtId="165" fontId="2" fillId="0" borderId="0" xfId="2" applyNumberFormat="1" applyAlignment="1">
      <alignment horizontal="center"/>
    </xf>
    <xf numFmtId="0" fontId="2" fillId="0" borderId="0" xfId="2" applyAlignment="1">
      <alignment horizontal="center"/>
    </xf>
    <xf numFmtId="164" fontId="2" fillId="0" borderId="0" xfId="3" applyFont="1" applyFill="1"/>
    <xf numFmtId="0" fontId="21" fillId="0" borderId="0" xfId="0" applyFont="1" applyAlignment="1">
      <alignment vertical="center" wrapText="1"/>
    </xf>
    <xf numFmtId="0" fontId="23" fillId="0" borderId="0" xfId="0" applyFont="1" applyAlignment="1">
      <alignment vertical="center"/>
    </xf>
    <xf numFmtId="0" fontId="25" fillId="0" borderId="0" xfId="2" applyFont="1"/>
    <xf numFmtId="0" fontId="25" fillId="0" borderId="6" xfId="2" applyFont="1" applyBorder="1"/>
    <xf numFmtId="0" fontId="26" fillId="0" borderId="6" xfId="2" applyFont="1" applyBorder="1"/>
    <xf numFmtId="164" fontId="25" fillId="3" borderId="6" xfId="3" applyFont="1" applyFill="1" applyBorder="1" applyProtection="1">
      <protection locked="0"/>
    </xf>
    <xf numFmtId="164" fontId="25" fillId="3" borderId="6" xfId="3" quotePrefix="1" applyFont="1" applyFill="1" applyBorder="1" applyProtection="1">
      <protection locked="0"/>
    </xf>
    <xf numFmtId="0" fontId="26" fillId="0" borderId="0" xfId="2" applyFont="1"/>
    <xf numFmtId="167" fontId="27" fillId="0" borderId="0" xfId="3" applyNumberFormat="1" applyFont="1" applyFill="1" applyBorder="1"/>
    <xf numFmtId="0" fontId="28" fillId="0" borderId="6" xfId="2" applyFont="1" applyBorder="1"/>
    <xf numFmtId="164" fontId="28" fillId="0" borderId="9" xfId="3" applyFont="1" applyFill="1" applyBorder="1"/>
    <xf numFmtId="0" fontId="29" fillId="0" borderId="6" xfId="2" applyFont="1" applyBorder="1"/>
    <xf numFmtId="0" fontId="30" fillId="0" borderId="6" xfId="2" applyFont="1" applyBorder="1"/>
    <xf numFmtId="0" fontId="30" fillId="0" borderId="6" xfId="2" applyFont="1" applyBorder="1" applyAlignment="1">
      <alignment horizontal="center"/>
    </xf>
    <xf numFmtId="164" fontId="29" fillId="0" borderId="6" xfId="3" applyFont="1" applyFill="1" applyBorder="1"/>
    <xf numFmtId="165" fontId="29" fillId="0" borderId="6" xfId="3" applyNumberFormat="1" applyFont="1" applyFill="1" applyBorder="1"/>
    <xf numFmtId="0" fontId="31" fillId="0" borderId="0" xfId="2" applyFont="1"/>
    <xf numFmtId="164" fontId="31" fillId="0" borderId="0" xfId="3" applyFont="1" applyFill="1"/>
    <xf numFmtId="0" fontId="30" fillId="6" borderId="6" xfId="2" applyFont="1" applyFill="1" applyBorder="1" applyAlignment="1">
      <alignment horizontal="left"/>
    </xf>
    <xf numFmtId="164" fontId="29" fillId="6" borderId="6" xfId="3" applyFont="1" applyFill="1" applyBorder="1"/>
    <xf numFmtId="0" fontId="30" fillId="6" borderId="6" xfId="2" applyFont="1" applyFill="1" applyBorder="1"/>
    <xf numFmtId="164" fontId="30" fillId="6" borderId="6" xfId="3" applyFont="1" applyFill="1" applyBorder="1"/>
    <xf numFmtId="165" fontId="25" fillId="3" borderId="6" xfId="3" applyNumberFormat="1" applyFont="1" applyFill="1" applyBorder="1" applyProtection="1">
      <protection locked="0"/>
    </xf>
    <xf numFmtId="166" fontId="25" fillId="3" borderId="6" xfId="3" applyNumberFormat="1" applyFont="1" applyFill="1" applyBorder="1" applyProtection="1">
      <protection locked="0"/>
    </xf>
    <xf numFmtId="0" fontId="30" fillId="0" borderId="0" xfId="2" applyFont="1"/>
    <xf numFmtId="0" fontId="29" fillId="0" borderId="0" xfId="2" applyFont="1"/>
    <xf numFmtId="164" fontId="29" fillId="0" borderId="0" xfId="3" applyFont="1" applyFill="1" applyBorder="1"/>
    <xf numFmtId="0" fontId="32" fillId="0" borderId="0" xfId="2" applyFont="1" applyAlignment="1">
      <alignment horizontal="center"/>
    </xf>
    <xf numFmtId="49" fontId="24" fillId="0" borderId="0" xfId="1" applyNumberFormat="1" applyFont="1" applyFill="1" applyBorder="1" applyAlignment="1">
      <alignment horizontal="left"/>
    </xf>
    <xf numFmtId="167" fontId="17" fillId="0" borderId="0" xfId="3" applyNumberFormat="1" applyFont="1" applyFill="1" applyBorder="1" applyProtection="1">
      <protection locked="0"/>
    </xf>
    <xf numFmtId="0" fontId="22" fillId="0" borderId="0" xfId="0" applyFont="1" applyAlignment="1">
      <alignment vertical="top" wrapText="1"/>
    </xf>
    <xf numFmtId="0" fontId="29" fillId="0" borderId="6" xfId="2" applyFont="1" applyBorder="1" applyAlignment="1">
      <alignment horizontal="left"/>
    </xf>
    <xf numFmtId="0" fontId="19" fillId="0" borderId="0" xfId="2" applyFont="1"/>
    <xf numFmtId="167" fontId="25" fillId="3" borderId="6" xfId="3" applyNumberFormat="1" applyFont="1" applyFill="1" applyBorder="1" applyProtection="1">
      <protection locked="0"/>
    </xf>
    <xf numFmtId="167" fontId="29" fillId="0" borderId="0" xfId="3" applyNumberFormat="1" applyFont="1" applyFill="1" applyBorder="1"/>
    <xf numFmtId="0" fontId="34" fillId="0" borderId="7" xfId="0" applyFont="1" applyBorder="1"/>
    <xf numFmtId="0" fontId="34" fillId="0" borderId="2" xfId="0" applyFont="1" applyBorder="1" applyAlignment="1">
      <alignment horizontal="center"/>
    </xf>
    <xf numFmtId="3" fontId="34" fillId="0" borderId="8" xfId="0" applyNumberFormat="1" applyFont="1" applyBorder="1" applyAlignment="1">
      <alignment horizontal="left"/>
    </xf>
    <xf numFmtId="0" fontId="34" fillId="0" borderId="8" xfId="0" applyFont="1" applyBorder="1"/>
    <xf numFmtId="3" fontId="34" fillId="0" borderId="3" xfId="0" applyNumberFormat="1" applyFont="1" applyBorder="1"/>
    <xf numFmtId="0" fontId="34" fillId="0" borderId="4" xfId="0" applyFont="1" applyBorder="1" applyAlignment="1">
      <alignment horizontal="center"/>
    </xf>
    <xf numFmtId="3" fontId="34" fillId="0" borderId="5" xfId="0" applyNumberFormat="1" applyFont="1" applyBorder="1" applyAlignment="1">
      <alignment horizontal="left"/>
    </xf>
    <xf numFmtId="0" fontId="34" fillId="0" borderId="3" xfId="0" applyFont="1" applyBorder="1"/>
    <xf numFmtId="0" fontId="34" fillId="0" borderId="5" xfId="0" applyFont="1" applyBorder="1"/>
    <xf numFmtId="3" fontId="34" fillId="0" borderId="7" xfId="0" applyNumberFormat="1" applyFont="1" applyBorder="1"/>
    <xf numFmtId="43" fontId="2" fillId="0" borderId="0" xfId="2" applyNumberFormat="1"/>
    <xf numFmtId="43" fontId="2" fillId="0" borderId="0" xfId="1" applyFont="1"/>
    <xf numFmtId="0" fontId="33" fillId="2" borderId="3" xfId="0" applyFont="1" applyFill="1" applyBorder="1" applyAlignment="1">
      <alignment horizontal="center"/>
    </xf>
    <xf numFmtId="0" fontId="33" fillId="2" borderId="4" xfId="0" applyFont="1" applyFill="1" applyBorder="1" applyAlignment="1">
      <alignment horizontal="center"/>
    </xf>
    <xf numFmtId="0" fontId="33" fillId="2" borderId="5" xfId="0" applyFont="1" applyFill="1" applyBorder="1" applyAlignment="1">
      <alignment horizontal="center"/>
    </xf>
    <xf numFmtId="0" fontId="31" fillId="0" borderId="0" xfId="0" applyFont="1" applyAlignment="1">
      <alignment horizontal="left" vertical="top" wrapText="1"/>
    </xf>
    <xf numFmtId="43" fontId="3" fillId="2" borderId="0" xfId="1" applyFont="1" applyFill="1" applyBorder="1" applyAlignment="1">
      <alignment horizontal="center" vertical="center"/>
    </xf>
    <xf numFmtId="43" fontId="3" fillId="2" borderId="1" xfId="1" applyFont="1" applyFill="1" applyBorder="1" applyAlignment="1">
      <alignment horizontal="center" vertical="center"/>
    </xf>
    <xf numFmtId="49" fontId="9" fillId="0" borderId="0" xfId="1" applyNumberFormat="1" applyFont="1" applyBorder="1" applyAlignment="1">
      <alignment horizontal="center"/>
    </xf>
    <xf numFmtId="0" fontId="19" fillId="0" borderId="0" xfId="2" applyFont="1" applyAlignment="1">
      <alignment vertical="center"/>
    </xf>
    <xf numFmtId="0" fontId="31" fillId="0" borderId="0" xfId="0" applyFont="1" applyAlignment="1">
      <alignment horizontal="left" vertical="center"/>
    </xf>
    <xf numFmtId="0" fontId="31" fillId="0" borderId="0" xfId="0" applyFont="1" applyAlignment="1">
      <alignment horizontal="left" vertical="center" wrapText="1"/>
    </xf>
  </cellXfs>
  <cellStyles count="4">
    <cellStyle name="Comma" xfId="1" builtinId="3"/>
    <cellStyle name="Comma 2" xfId="3" xr:uid="{9D015833-1D60-4C8D-876F-1C97E04EA09C}"/>
    <cellStyle name="Normal" xfId="0" builtinId="0"/>
    <cellStyle name="Normal 2" xfId="2" xr:uid="{BA6E2ED8-0D80-4728-B90A-4B13443F2425}"/>
  </cellStyles>
  <dxfs count="0"/>
  <tableStyles count="0" defaultTableStyle="TableStyleMedium2" defaultPivotStyle="PivotStyleLight16"/>
  <colors>
    <mruColors>
      <color rgb="FF00D739"/>
      <color rgb="FF006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133350</xdr:rowOff>
    </xdr:from>
    <xdr:to>
      <xdr:col>2</xdr:col>
      <xdr:colOff>549275</xdr:colOff>
      <xdr:row>3</xdr:row>
      <xdr:rowOff>106363</xdr:rowOff>
    </xdr:to>
    <xdr:pic>
      <xdr:nvPicPr>
        <xdr:cNvPr id="4" name="Picture 3">
          <a:extLst>
            <a:ext uri="{FF2B5EF4-FFF2-40B4-BE49-F238E27FC236}">
              <a16:creationId xmlns:a16="http://schemas.microsoft.com/office/drawing/2014/main" id="{D905008B-B1A9-4B64-B9D0-A39DAA8501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5425" y="133350"/>
          <a:ext cx="793750" cy="4460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28575</xdr:colOff>
      <xdr:row>0</xdr:row>
      <xdr:rowOff>133350</xdr:rowOff>
    </xdr:from>
    <xdr:to>
      <xdr:col>2</xdr:col>
      <xdr:colOff>466725</xdr:colOff>
      <xdr:row>3</xdr:row>
      <xdr:rowOff>93663</xdr:rowOff>
    </xdr:to>
    <xdr:pic>
      <xdr:nvPicPr>
        <xdr:cNvPr id="4" name="Picture 3">
          <a:extLst>
            <a:ext uri="{FF2B5EF4-FFF2-40B4-BE49-F238E27FC236}">
              <a16:creationId xmlns:a16="http://schemas.microsoft.com/office/drawing/2014/main" id="{35366EAF-B16F-481B-9E5D-7E02CE384C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33350"/>
          <a:ext cx="787400" cy="4460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0</xdr:row>
      <xdr:rowOff>101600</xdr:rowOff>
    </xdr:from>
    <xdr:to>
      <xdr:col>2</xdr:col>
      <xdr:colOff>76200</xdr:colOff>
      <xdr:row>0</xdr:row>
      <xdr:rowOff>554038</xdr:rowOff>
    </xdr:to>
    <xdr:pic>
      <xdr:nvPicPr>
        <xdr:cNvPr id="2" name="Picture 1">
          <a:extLst>
            <a:ext uri="{FF2B5EF4-FFF2-40B4-BE49-F238E27FC236}">
              <a16:creationId xmlns:a16="http://schemas.microsoft.com/office/drawing/2014/main" id="{71054245-9B4D-4C46-96F5-9791DFE93B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101600"/>
          <a:ext cx="790575" cy="45243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A2FFF-D02E-41C1-9799-FF44E374A1DC}">
  <dimension ref="A1:L73"/>
  <sheetViews>
    <sheetView showRowColHeaders="0" tabSelected="1" workbookViewId="0">
      <selection activeCell="B5" sqref="B5:E5"/>
    </sheetView>
  </sheetViews>
  <sheetFormatPr defaultColWidth="0" defaultRowHeight="12.5" zeroHeight="1" x14ac:dyDescent="0.25"/>
  <cols>
    <col min="1" max="1" width="2.1796875" style="1" customWidth="1"/>
    <col min="2" max="2" width="5.1796875" style="1" customWidth="1"/>
    <col min="3" max="3" width="62.54296875" style="1" customWidth="1"/>
    <col min="4" max="4" width="21.54296875" style="1" hidden="1" customWidth="1"/>
    <col min="5" max="5" width="19.453125" style="38" customWidth="1"/>
    <col min="6" max="6" width="3.453125" style="38" customWidth="1"/>
    <col min="7" max="7" width="82.453125" style="1" customWidth="1"/>
    <col min="8" max="8" width="13.54296875" style="9" hidden="1" customWidth="1"/>
    <col min="9" max="12" width="0" style="1" hidden="1" customWidth="1"/>
    <col min="13" max="16384" width="9.1796875" style="1" hidden="1"/>
  </cols>
  <sheetData>
    <row r="1" spans="2:12" x14ac:dyDescent="0.25"/>
    <row r="2" spans="2:12" x14ac:dyDescent="0.25"/>
    <row r="3" spans="2:12" x14ac:dyDescent="0.25"/>
    <row r="4" spans="2:12" x14ac:dyDescent="0.25"/>
    <row r="5" spans="2:12" ht="27.5" x14ac:dyDescent="0.55000000000000004">
      <c r="B5" s="90" t="s">
        <v>81</v>
      </c>
      <c r="C5" s="90"/>
      <c r="D5" s="90"/>
      <c r="E5" s="91"/>
      <c r="F5" s="2"/>
      <c r="G5" s="3"/>
      <c r="H5" s="4"/>
      <c r="I5" s="5"/>
      <c r="J5" s="6"/>
      <c r="L5" s="5"/>
    </row>
    <row r="6" spans="2:12" ht="15.65" customHeight="1" x14ac:dyDescent="0.55000000000000004">
      <c r="B6" s="2"/>
      <c r="C6" s="2"/>
      <c r="D6" s="2"/>
      <c r="E6" s="2"/>
      <c r="F6" s="2"/>
      <c r="G6" s="3"/>
      <c r="H6" s="4"/>
      <c r="I6" s="5"/>
      <c r="J6" s="6"/>
      <c r="L6" s="5"/>
    </row>
    <row r="7" spans="2:12" ht="15" customHeight="1" x14ac:dyDescent="0.35">
      <c r="B7" s="7"/>
      <c r="C7" s="92" t="s">
        <v>0</v>
      </c>
      <c r="D7" s="92"/>
      <c r="E7" s="92"/>
      <c r="F7" s="8"/>
    </row>
    <row r="8" spans="2:12" ht="15" customHeight="1" x14ac:dyDescent="0.35">
      <c r="C8" s="10"/>
      <c r="D8" s="10"/>
      <c r="E8" s="10"/>
      <c r="F8" s="11"/>
      <c r="G8" s="66" t="s">
        <v>1</v>
      </c>
      <c r="I8" s="12"/>
    </row>
    <row r="9" spans="2:12" ht="15" customHeight="1" x14ac:dyDescent="0.3">
      <c r="B9" s="41"/>
      <c r="C9" s="42" t="s">
        <v>2</v>
      </c>
      <c r="D9" s="43"/>
      <c r="E9" s="61">
        <v>365</v>
      </c>
      <c r="F9" s="14"/>
      <c r="G9" s="15" t="s">
        <v>3</v>
      </c>
      <c r="I9" s="9"/>
    </row>
    <row r="10" spans="2:12" ht="15" customHeight="1" x14ac:dyDescent="0.3">
      <c r="B10" s="41"/>
      <c r="C10" s="42" t="s">
        <v>4</v>
      </c>
      <c r="D10" s="43"/>
      <c r="E10" s="62">
        <v>365</v>
      </c>
      <c r="F10" s="16"/>
      <c r="G10" s="15" t="s">
        <v>5</v>
      </c>
      <c r="I10" s="9"/>
    </row>
    <row r="11" spans="2:12" ht="15" customHeight="1" x14ac:dyDescent="0.25">
      <c r="B11" s="41"/>
      <c r="C11" s="42" t="s">
        <v>6</v>
      </c>
      <c r="D11" s="43"/>
      <c r="E11" s="44">
        <v>100001</v>
      </c>
      <c r="F11" s="17"/>
      <c r="G11" s="15" t="s">
        <v>7</v>
      </c>
      <c r="I11" s="9"/>
    </row>
    <row r="12" spans="2:12" ht="15" customHeight="1" x14ac:dyDescent="0.25">
      <c r="B12" s="41"/>
      <c r="C12" s="42" t="s">
        <v>8</v>
      </c>
      <c r="D12" s="43"/>
      <c r="E12" s="45"/>
      <c r="F12" s="18"/>
      <c r="G12" s="15" t="s">
        <v>9</v>
      </c>
      <c r="I12" s="9"/>
    </row>
    <row r="13" spans="2:12" ht="15" customHeight="1" x14ac:dyDescent="0.25">
      <c r="B13" s="41"/>
      <c r="C13" s="42" t="s">
        <v>10</v>
      </c>
      <c r="D13" s="43"/>
      <c r="E13" s="44">
        <v>0</v>
      </c>
      <c r="F13" s="17"/>
      <c r="G13" s="15" t="s">
        <v>11</v>
      </c>
      <c r="I13" s="9"/>
    </row>
    <row r="14" spans="2:12" ht="15" customHeight="1" x14ac:dyDescent="0.25">
      <c r="B14" s="41"/>
      <c r="C14" s="42" t="s">
        <v>12</v>
      </c>
      <c r="D14" s="43"/>
      <c r="E14" s="45"/>
      <c r="F14" s="18"/>
      <c r="G14" s="15" t="s">
        <v>13</v>
      </c>
      <c r="I14" s="9"/>
    </row>
    <row r="15" spans="2:12" ht="15" customHeight="1" x14ac:dyDescent="0.25">
      <c r="B15" s="41"/>
      <c r="C15" s="42" t="s">
        <v>14</v>
      </c>
      <c r="D15" s="43"/>
      <c r="E15" s="44"/>
      <c r="F15" s="17"/>
      <c r="G15" s="15" t="s">
        <v>15</v>
      </c>
      <c r="I15" s="9"/>
    </row>
    <row r="16" spans="2:12" ht="15" customHeight="1" x14ac:dyDescent="0.3">
      <c r="B16" s="41"/>
      <c r="C16" s="42" t="s">
        <v>16</v>
      </c>
      <c r="D16" s="43"/>
      <c r="E16" s="44"/>
      <c r="F16" s="17"/>
      <c r="G16" s="19" t="s">
        <v>17</v>
      </c>
      <c r="H16" s="20"/>
      <c r="I16" s="20"/>
      <c r="J16" s="20"/>
      <c r="K16" s="20"/>
      <c r="L16" s="20"/>
    </row>
    <row r="17" spans="2:12" ht="15" customHeight="1" x14ac:dyDescent="0.25">
      <c r="B17" s="41"/>
      <c r="C17" s="42" t="s">
        <v>18</v>
      </c>
      <c r="D17" s="43"/>
      <c r="E17" s="44"/>
      <c r="F17" s="17"/>
      <c r="G17" s="21" t="s">
        <v>19</v>
      </c>
      <c r="H17" s="22"/>
      <c r="I17" s="22"/>
      <c r="J17" s="22"/>
      <c r="K17" s="22"/>
      <c r="L17" s="22"/>
    </row>
    <row r="18" spans="2:12" ht="15" customHeight="1" x14ac:dyDescent="0.3">
      <c r="B18" s="41"/>
      <c r="C18" s="46"/>
      <c r="D18" s="46"/>
      <c r="E18" s="47"/>
      <c r="F18" s="23"/>
      <c r="I18" s="9"/>
    </row>
    <row r="19" spans="2:12" ht="15" customHeight="1" thickBot="1" x14ac:dyDescent="0.35">
      <c r="B19" s="48" t="s">
        <v>20</v>
      </c>
      <c r="C19" s="48" t="s">
        <v>21</v>
      </c>
      <c r="D19" s="43"/>
      <c r="E19" s="49">
        <f>IF(ISERROR(+E54),0,+E54)</f>
        <v>0.18</v>
      </c>
      <c r="F19" s="24"/>
    </row>
    <row r="20" spans="2:12" ht="15" customHeight="1" thickTop="1" x14ac:dyDescent="0.3">
      <c r="C20" s="13"/>
      <c r="D20" s="13"/>
      <c r="E20" s="23"/>
      <c r="F20" s="23"/>
    </row>
    <row r="21" spans="2:12" ht="15" customHeight="1" x14ac:dyDescent="0.3">
      <c r="B21" s="64"/>
      <c r="C21" s="63" t="s">
        <v>22</v>
      </c>
      <c r="D21" s="63"/>
      <c r="E21" s="73"/>
      <c r="F21" s="23"/>
    </row>
    <row r="22" spans="2:12" x14ac:dyDescent="0.25">
      <c r="B22" s="52"/>
      <c r="C22" s="57" t="s">
        <v>23</v>
      </c>
      <c r="D22" s="57"/>
      <c r="E22" s="58"/>
      <c r="F22" s="25"/>
    </row>
    <row r="23" spans="2:12" x14ac:dyDescent="0.25">
      <c r="B23" s="51" t="s">
        <v>24</v>
      </c>
      <c r="C23" s="50" t="s">
        <v>25</v>
      </c>
      <c r="D23" s="50"/>
      <c r="E23" s="53">
        <f>+E11</f>
        <v>100001</v>
      </c>
      <c r="F23" s="25"/>
    </row>
    <row r="24" spans="2:12" x14ac:dyDescent="0.25">
      <c r="B24" s="51" t="s">
        <v>24</v>
      </c>
      <c r="C24" s="50" t="s">
        <v>26</v>
      </c>
      <c r="D24" s="50"/>
      <c r="E24" s="53">
        <f>+E12</f>
        <v>0</v>
      </c>
      <c r="F24" s="25"/>
    </row>
    <row r="25" spans="2:12" x14ac:dyDescent="0.25">
      <c r="B25" s="51" t="s">
        <v>24</v>
      </c>
      <c r="C25" s="50" t="s">
        <v>27</v>
      </c>
      <c r="D25" s="50"/>
      <c r="E25" s="53">
        <f>E13</f>
        <v>0</v>
      </c>
      <c r="F25" s="25"/>
    </row>
    <row r="26" spans="2:12" x14ac:dyDescent="0.25">
      <c r="B26" s="51" t="s">
        <v>24</v>
      </c>
      <c r="C26" s="50" t="s">
        <v>12</v>
      </c>
      <c r="D26" s="50"/>
      <c r="E26" s="53">
        <f>+E14</f>
        <v>0</v>
      </c>
      <c r="F26" s="25"/>
    </row>
    <row r="27" spans="2:12" x14ac:dyDescent="0.25">
      <c r="B27" s="51" t="s">
        <v>28</v>
      </c>
      <c r="C27" s="50" t="s">
        <v>14</v>
      </c>
      <c r="D27" s="50"/>
      <c r="E27" s="53">
        <f>+E15</f>
        <v>0</v>
      </c>
      <c r="F27" s="25"/>
    </row>
    <row r="28" spans="2:12" x14ac:dyDescent="0.25">
      <c r="B28" s="51" t="s">
        <v>20</v>
      </c>
      <c r="C28" s="50" t="s">
        <v>29</v>
      </c>
      <c r="D28" s="50"/>
      <c r="E28" s="53">
        <f>SUM(E23:E26)-E27</f>
        <v>100001</v>
      </c>
      <c r="F28" s="25"/>
    </row>
    <row r="29" spans="2:12" x14ac:dyDescent="0.25">
      <c r="B29" s="51" t="s">
        <v>30</v>
      </c>
      <c r="C29" s="50" t="s">
        <v>31</v>
      </c>
      <c r="D29" s="50"/>
      <c r="E29" s="53">
        <f>+E10</f>
        <v>365</v>
      </c>
      <c r="F29" s="25"/>
    </row>
    <row r="30" spans="2:12" x14ac:dyDescent="0.25">
      <c r="B30" s="51" t="s">
        <v>32</v>
      </c>
      <c r="C30" s="50" t="s">
        <v>33</v>
      </c>
      <c r="D30" s="50"/>
      <c r="E30" s="54">
        <f>+E9</f>
        <v>365</v>
      </c>
      <c r="F30" s="26"/>
    </row>
    <row r="31" spans="2:12" ht="13" x14ac:dyDescent="0.3">
      <c r="B31" s="51" t="s">
        <v>20</v>
      </c>
      <c r="C31" s="50" t="s">
        <v>34</v>
      </c>
      <c r="D31" s="50"/>
      <c r="E31" s="53">
        <f>E28*E29/E30</f>
        <v>100001</v>
      </c>
      <c r="F31" s="27"/>
    </row>
    <row r="32" spans="2:12" x14ac:dyDescent="0.25">
      <c r="B32" s="51"/>
      <c r="C32" s="59" t="s">
        <v>35</v>
      </c>
      <c r="D32" s="59"/>
      <c r="E32" s="58"/>
      <c r="F32" s="25"/>
    </row>
    <row r="33" spans="2:8" x14ac:dyDescent="0.25">
      <c r="B33" s="51" t="s">
        <v>28</v>
      </c>
      <c r="C33" s="50" t="s">
        <v>36</v>
      </c>
      <c r="D33" s="50"/>
      <c r="E33" s="53">
        <f>LOOKUP(E$31,C59:G65)</f>
        <v>100000</v>
      </c>
      <c r="F33" s="25"/>
      <c r="G33" s="85"/>
    </row>
    <row r="34" spans="2:8" x14ac:dyDescent="0.25">
      <c r="B34" s="51" t="s">
        <v>30</v>
      </c>
      <c r="C34" s="50" t="s">
        <v>37</v>
      </c>
      <c r="D34" s="50"/>
      <c r="E34" s="53">
        <f>LOOKUP(E$31,$C$59:$E$65)</f>
        <v>0.18</v>
      </c>
      <c r="F34" s="25"/>
    </row>
    <row r="35" spans="2:8" x14ac:dyDescent="0.25">
      <c r="B35" s="51" t="s">
        <v>24</v>
      </c>
      <c r="C35" s="50" t="s">
        <v>38</v>
      </c>
      <c r="D35" s="50"/>
      <c r="E35" s="53">
        <f>LOOKUP(E$31,'Tax Tables'!B3:E9)</f>
        <v>0</v>
      </c>
      <c r="F35" s="25"/>
    </row>
    <row r="36" spans="2:8" x14ac:dyDescent="0.25">
      <c r="B36" s="51" t="s">
        <v>20</v>
      </c>
      <c r="C36" s="50" t="s">
        <v>39</v>
      </c>
      <c r="D36" s="50"/>
      <c r="E36" s="53">
        <f>IF(((E31-E33)*(E34)+(E35))&lt;0,0,(E31-E33)*(E34)+(E35))</f>
        <v>0.18</v>
      </c>
      <c r="F36" s="25"/>
    </row>
    <row r="37" spans="2:8" x14ac:dyDescent="0.25">
      <c r="B37" s="51" t="s">
        <v>32</v>
      </c>
      <c r="C37" s="50" t="s">
        <v>31</v>
      </c>
      <c r="D37" s="50"/>
      <c r="E37" s="53">
        <f>E29</f>
        <v>365</v>
      </c>
      <c r="F37" s="25"/>
    </row>
    <row r="38" spans="2:8" x14ac:dyDescent="0.25">
      <c r="B38" s="51" t="s">
        <v>30</v>
      </c>
      <c r="C38" s="50" t="s">
        <v>33</v>
      </c>
      <c r="D38" s="50"/>
      <c r="E38" s="54">
        <f>E30</f>
        <v>365</v>
      </c>
      <c r="F38" s="26"/>
      <c r="H38" s="28"/>
    </row>
    <row r="39" spans="2:8" ht="13" x14ac:dyDescent="0.3">
      <c r="B39" s="51" t="s">
        <v>20</v>
      </c>
      <c r="C39" s="50" t="s">
        <v>40</v>
      </c>
      <c r="D39" s="50"/>
      <c r="E39" s="53">
        <f>E36/E37*E38</f>
        <v>0.18</v>
      </c>
      <c r="F39" s="27"/>
    </row>
    <row r="40" spans="2:8" x14ac:dyDescent="0.25">
      <c r="B40" s="51"/>
      <c r="C40" s="59" t="s">
        <v>41</v>
      </c>
      <c r="D40" s="59"/>
      <c r="E40" s="58"/>
      <c r="F40" s="25"/>
    </row>
    <row r="41" spans="2:8" x14ac:dyDescent="0.25">
      <c r="B41" s="51"/>
      <c r="C41" s="50" t="s">
        <v>42</v>
      </c>
      <c r="D41" s="50"/>
      <c r="E41" s="53">
        <f>E31</f>
        <v>100001</v>
      </c>
      <c r="F41" s="25"/>
    </row>
    <row r="42" spans="2:8" x14ac:dyDescent="0.25">
      <c r="B42" s="51" t="s">
        <v>24</v>
      </c>
      <c r="C42" s="50" t="s">
        <v>43</v>
      </c>
      <c r="D42" s="50"/>
      <c r="E42" s="53">
        <f>E16</f>
        <v>0</v>
      </c>
      <c r="F42" s="25"/>
    </row>
    <row r="43" spans="2:8" ht="13" x14ac:dyDescent="0.3">
      <c r="B43" s="51" t="s">
        <v>20</v>
      </c>
      <c r="C43" s="50" t="s">
        <v>44</v>
      </c>
      <c r="D43" s="50"/>
      <c r="E43" s="53">
        <f>SUM(E41:E42)</f>
        <v>100001</v>
      </c>
      <c r="F43" s="27"/>
    </row>
    <row r="44" spans="2:8" x14ac:dyDescent="0.25">
      <c r="B44" s="51"/>
      <c r="C44" s="59" t="s">
        <v>45</v>
      </c>
      <c r="D44" s="59"/>
      <c r="E44" s="58"/>
      <c r="F44" s="25"/>
    </row>
    <row r="45" spans="2:8" x14ac:dyDescent="0.25">
      <c r="B45" s="51" t="s">
        <v>28</v>
      </c>
      <c r="C45" s="50" t="s">
        <v>46</v>
      </c>
      <c r="D45" s="50"/>
      <c r="E45" s="53">
        <f>LOOKUP(E$43,C59:G65)</f>
        <v>100000</v>
      </c>
      <c r="F45" s="25"/>
    </row>
    <row r="46" spans="2:8" x14ac:dyDescent="0.25">
      <c r="B46" s="51" t="s">
        <v>30</v>
      </c>
      <c r="C46" s="50" t="s">
        <v>37</v>
      </c>
      <c r="D46" s="50"/>
      <c r="E46" s="53">
        <f>LOOKUP(E$43,$C$59:$E$65)</f>
        <v>0.18</v>
      </c>
      <c r="F46" s="25"/>
    </row>
    <row r="47" spans="2:8" x14ac:dyDescent="0.25">
      <c r="B47" s="51" t="s">
        <v>24</v>
      </c>
      <c r="C47" s="50" t="s">
        <v>47</v>
      </c>
      <c r="D47" s="50"/>
      <c r="E47" s="53">
        <f>LOOKUP(E$43,'Tax Tables'!$B$3:$E$9)</f>
        <v>0</v>
      </c>
      <c r="F47" s="25"/>
    </row>
    <row r="48" spans="2:8" x14ac:dyDescent="0.25">
      <c r="B48" s="51" t="s">
        <v>20</v>
      </c>
      <c r="C48" s="50" t="s">
        <v>48</v>
      </c>
      <c r="D48" s="50"/>
      <c r="E48" s="53">
        <f>IF(((E43-E45)*(E46)+(E47))&lt;0,0,(E43-E45)*(E46)+(E47))</f>
        <v>0.18</v>
      </c>
      <c r="F48" s="25"/>
    </row>
    <row r="49" spans="2:8" x14ac:dyDescent="0.25">
      <c r="B49" s="51" t="s">
        <v>28</v>
      </c>
      <c r="C49" s="50" t="s">
        <v>49</v>
      </c>
      <c r="D49" s="50"/>
      <c r="E49" s="53">
        <f>E36</f>
        <v>0.18</v>
      </c>
      <c r="F49" s="25"/>
      <c r="G49" s="84"/>
    </row>
    <row r="50" spans="2:8" ht="13" x14ac:dyDescent="0.3">
      <c r="B50" s="51" t="s">
        <v>20</v>
      </c>
      <c r="C50" s="50" t="s">
        <v>50</v>
      </c>
      <c r="D50" s="50"/>
      <c r="E50" s="53">
        <f>IF(E48&lt;0,0,E48-E49)</f>
        <v>0</v>
      </c>
      <c r="F50" s="27"/>
    </row>
    <row r="51" spans="2:8" x14ac:dyDescent="0.25">
      <c r="B51" s="63"/>
      <c r="C51" s="64"/>
      <c r="D51" s="64"/>
      <c r="E51" s="65"/>
      <c r="F51" s="25"/>
    </row>
    <row r="52" spans="2:8" ht="13" x14ac:dyDescent="0.3">
      <c r="B52" s="51"/>
      <c r="C52" s="50" t="s">
        <v>51</v>
      </c>
      <c r="D52" s="50"/>
      <c r="E52" s="53">
        <f>IF(E50&lt;0,E39,IF(E39&lt;0,0,E39+E50))</f>
        <v>0.18</v>
      </c>
      <c r="F52" s="29"/>
    </row>
    <row r="53" spans="2:8" x14ac:dyDescent="0.25">
      <c r="B53" s="51" t="s">
        <v>28</v>
      </c>
      <c r="C53" s="50" t="s">
        <v>52</v>
      </c>
      <c r="D53" s="50"/>
      <c r="E53" s="53">
        <f>+E17</f>
        <v>0</v>
      </c>
      <c r="F53" s="25"/>
    </row>
    <row r="54" spans="2:8" ht="13" x14ac:dyDescent="0.3">
      <c r="B54" s="51" t="s">
        <v>20</v>
      </c>
      <c r="C54" s="59" t="s">
        <v>21</v>
      </c>
      <c r="D54" s="59"/>
      <c r="E54" s="60">
        <f>E52-E53</f>
        <v>0.18</v>
      </c>
      <c r="F54" s="24"/>
    </row>
    <row r="55" spans="2:8" x14ac:dyDescent="0.25"/>
    <row r="57" spans="2:8" ht="13" hidden="1" x14ac:dyDescent="0.25">
      <c r="C57" s="93" t="s">
        <v>82</v>
      </c>
      <c r="D57" s="93"/>
      <c r="E57" s="93"/>
      <c r="F57" s="93"/>
      <c r="G57" s="93"/>
    </row>
    <row r="58" spans="2:8" ht="13" hidden="1" x14ac:dyDescent="0.25">
      <c r="C58" s="30" t="s">
        <v>53</v>
      </c>
      <c r="D58" s="30" t="s">
        <v>54</v>
      </c>
      <c r="E58" s="31" t="s">
        <v>55</v>
      </c>
      <c r="F58" s="32"/>
      <c r="G58" s="30" t="s">
        <v>56</v>
      </c>
      <c r="H58" s="33"/>
    </row>
    <row r="59" spans="2:8" hidden="1" x14ac:dyDescent="0.25">
      <c r="C59" s="34">
        <v>0</v>
      </c>
      <c r="D59" s="34">
        <v>0</v>
      </c>
      <c r="E59" s="35">
        <v>0</v>
      </c>
      <c r="F59" s="36"/>
      <c r="G59" s="34">
        <v>0</v>
      </c>
      <c r="H59" s="33"/>
    </row>
    <row r="60" spans="2:8" hidden="1" x14ac:dyDescent="0.25">
      <c r="C60" s="37">
        <v>100001</v>
      </c>
      <c r="D60" s="37">
        <v>0</v>
      </c>
      <c r="E60" s="36">
        <v>0.18</v>
      </c>
      <c r="F60" s="36"/>
      <c r="G60" s="37">
        <v>100000</v>
      </c>
      <c r="H60" s="33"/>
    </row>
    <row r="61" spans="2:8" hidden="1" x14ac:dyDescent="0.25">
      <c r="C61" s="34">
        <v>150001</v>
      </c>
      <c r="D61" s="34">
        <v>9000</v>
      </c>
      <c r="E61" s="35">
        <v>0.25</v>
      </c>
      <c r="F61" s="36"/>
      <c r="G61" s="34">
        <v>150000</v>
      </c>
      <c r="H61" s="33"/>
    </row>
    <row r="62" spans="2:8" hidden="1" x14ac:dyDescent="0.25">
      <c r="C62" s="37">
        <v>350001</v>
      </c>
      <c r="D62" s="37">
        <v>59000</v>
      </c>
      <c r="E62" s="36">
        <v>0.28000000000000003</v>
      </c>
      <c r="F62" s="36"/>
      <c r="G62" s="37">
        <v>350000</v>
      </c>
      <c r="H62" s="33"/>
    </row>
    <row r="63" spans="2:8" hidden="1" x14ac:dyDescent="0.25">
      <c r="C63" s="34">
        <v>550001</v>
      </c>
      <c r="D63" s="34">
        <v>115000</v>
      </c>
      <c r="E63" s="35">
        <v>0.3</v>
      </c>
      <c r="F63" s="36"/>
      <c r="G63" s="34">
        <v>550000</v>
      </c>
      <c r="H63" s="33"/>
    </row>
    <row r="64" spans="2:8" hidden="1" x14ac:dyDescent="0.25">
      <c r="C64" s="37">
        <v>850001</v>
      </c>
      <c r="D64" s="37">
        <v>205000</v>
      </c>
      <c r="E64" s="36">
        <v>0.32</v>
      </c>
      <c r="F64" s="36"/>
      <c r="G64" s="37">
        <v>850000</v>
      </c>
      <c r="H64" s="33"/>
    </row>
    <row r="65" spans="2:9" hidden="1" x14ac:dyDescent="0.25">
      <c r="C65" s="34">
        <v>1550001</v>
      </c>
      <c r="D65" s="34">
        <v>429000</v>
      </c>
      <c r="E65" s="35">
        <v>0.37</v>
      </c>
      <c r="F65" s="36"/>
      <c r="G65" s="34">
        <v>1550000</v>
      </c>
      <c r="H65" s="33"/>
    </row>
    <row r="67" spans="2:9" x14ac:dyDescent="0.25">
      <c r="B67" s="94" t="s">
        <v>57</v>
      </c>
      <c r="C67" s="94"/>
      <c r="D67" s="55"/>
      <c r="E67" s="56"/>
      <c r="F67" s="56"/>
      <c r="G67" s="55"/>
    </row>
    <row r="68" spans="2:9" ht="14" x14ac:dyDescent="0.25">
      <c r="B68" s="95" t="s">
        <v>58</v>
      </c>
      <c r="C68" s="95"/>
      <c r="D68" s="95"/>
      <c r="E68" s="95"/>
      <c r="F68" s="95"/>
      <c r="G68" s="95"/>
      <c r="H68" s="39"/>
      <c r="I68" s="39"/>
    </row>
    <row r="69" spans="2:9" ht="14" x14ac:dyDescent="0.25">
      <c r="B69" s="95"/>
      <c r="C69" s="95"/>
      <c r="D69" s="95"/>
      <c r="E69" s="95"/>
      <c r="F69" s="95"/>
      <c r="G69" s="95"/>
      <c r="H69" s="39"/>
      <c r="I69" s="39"/>
    </row>
    <row r="70" spans="2:9" ht="3.65" customHeight="1" x14ac:dyDescent="0.25">
      <c r="B70" s="95"/>
      <c r="C70" s="95"/>
      <c r="D70" s="95"/>
      <c r="E70" s="95"/>
      <c r="F70" s="95"/>
      <c r="G70" s="95"/>
    </row>
    <row r="71" spans="2:9" ht="14.5" customHeight="1" x14ac:dyDescent="0.25">
      <c r="B71" s="94" t="s">
        <v>59</v>
      </c>
      <c r="C71" s="94"/>
      <c r="D71" s="55"/>
      <c r="E71" s="56"/>
      <c r="F71" s="56"/>
      <c r="G71" s="55"/>
    </row>
    <row r="72" spans="2:9" ht="24.75" customHeight="1" x14ac:dyDescent="0.25">
      <c r="B72" s="89" t="s">
        <v>83</v>
      </c>
      <c r="C72" s="89"/>
      <c r="D72" s="89"/>
      <c r="E72" s="89"/>
      <c r="F72" s="89"/>
      <c r="G72" s="89"/>
    </row>
    <row r="73" spans="2:9" ht="14" x14ac:dyDescent="0.25">
      <c r="C73" s="40"/>
    </row>
  </sheetData>
  <sheetProtection algorithmName="SHA-512" hashValue="L85Dt+bnOMsvN2kYDVBoIEgiYDH6tgyz4mNfWsNz3YYjABwGK6312dWhZ3ISTBE3FEbbDAahBrG6M+/LWKNpxA==" saltValue="hnxVBRvVtdQjXivz9BWukw==" spinCount="100000" sheet="1" objects="1" scenarios="1"/>
  <mergeCells count="7">
    <mergeCell ref="B72:G72"/>
    <mergeCell ref="B5:E5"/>
    <mergeCell ref="C7:E7"/>
    <mergeCell ref="C57:G57"/>
    <mergeCell ref="B67:C67"/>
    <mergeCell ref="B68:G70"/>
    <mergeCell ref="B71:C7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2A4A3-BB5F-4704-B7CF-88290D18F0DF}">
  <dimension ref="A1:L70"/>
  <sheetViews>
    <sheetView showGridLines="0" showRowColHeaders="0" workbookViewId="0">
      <selection activeCell="B62" sqref="B62:C62"/>
    </sheetView>
  </sheetViews>
  <sheetFormatPr defaultColWidth="0" defaultRowHeight="12.5" zeroHeight="1" x14ac:dyDescent="0.25"/>
  <cols>
    <col min="1" max="1" width="2.26953125" style="1" customWidth="1"/>
    <col min="2" max="2" width="5.1796875" style="1" customWidth="1"/>
    <col min="3" max="3" width="61.453125" style="1" customWidth="1"/>
    <col min="4" max="4" width="5.7265625" style="1" hidden="1" customWidth="1"/>
    <col min="5" max="5" width="19.81640625" style="38" bestFit="1" customWidth="1"/>
    <col min="6" max="6" width="4.1796875" style="38" customWidth="1"/>
    <col min="7" max="7" width="81.54296875" style="1" customWidth="1"/>
    <col min="8" max="8" width="3.26953125" style="9" hidden="1" customWidth="1"/>
    <col min="9" max="12" width="0" style="1" hidden="1" customWidth="1"/>
    <col min="13" max="16384" width="9.1796875" style="1" hidden="1"/>
  </cols>
  <sheetData>
    <row r="1" spans="2:12" x14ac:dyDescent="0.25"/>
    <row r="2" spans="2:12" x14ac:dyDescent="0.25"/>
    <row r="3" spans="2:12" x14ac:dyDescent="0.25"/>
    <row r="4" spans="2:12" x14ac:dyDescent="0.25"/>
    <row r="5" spans="2:12" ht="27.5" x14ac:dyDescent="0.55000000000000004">
      <c r="B5" s="90" t="s">
        <v>84</v>
      </c>
      <c r="C5" s="90"/>
      <c r="D5" s="90"/>
      <c r="E5" s="91"/>
      <c r="F5" s="2"/>
      <c r="G5" s="3"/>
      <c r="H5" s="4"/>
      <c r="I5" s="5"/>
      <c r="J5" s="6"/>
      <c r="L5" s="5"/>
    </row>
    <row r="6" spans="2:12" ht="8.5" customHeight="1" x14ac:dyDescent="0.55000000000000004">
      <c r="B6" s="2"/>
      <c r="C6" s="2"/>
      <c r="D6" s="2"/>
      <c r="E6" s="2"/>
      <c r="F6" s="2"/>
      <c r="G6" s="3"/>
      <c r="H6" s="4"/>
      <c r="I6" s="5"/>
      <c r="J6" s="6"/>
      <c r="L6" s="5"/>
    </row>
    <row r="7" spans="2:12" ht="15" customHeight="1" x14ac:dyDescent="0.35">
      <c r="B7" s="7"/>
      <c r="C7" s="92" t="s">
        <v>74</v>
      </c>
      <c r="D7" s="92"/>
      <c r="E7" s="92"/>
      <c r="F7" s="67"/>
    </row>
    <row r="8" spans="2:12" ht="15" customHeight="1" x14ac:dyDescent="0.35">
      <c r="C8" s="10"/>
      <c r="D8" s="10"/>
      <c r="E8" s="10"/>
      <c r="F8" s="11"/>
      <c r="G8" s="66" t="s">
        <v>1</v>
      </c>
      <c r="I8" s="12"/>
    </row>
    <row r="9" spans="2:12" ht="15" customHeight="1" x14ac:dyDescent="0.3">
      <c r="B9" s="41"/>
      <c r="C9" s="42" t="s">
        <v>60</v>
      </c>
      <c r="D9" s="43"/>
      <c r="E9" s="72">
        <v>1</v>
      </c>
      <c r="F9" s="68"/>
      <c r="G9" s="15" t="s">
        <v>61</v>
      </c>
      <c r="I9" s="9"/>
    </row>
    <row r="10" spans="2:12" ht="15" customHeight="1" x14ac:dyDescent="0.25">
      <c r="B10" s="41"/>
      <c r="C10" s="42" t="s">
        <v>62</v>
      </c>
      <c r="D10" s="43"/>
      <c r="E10" s="44">
        <v>100001</v>
      </c>
      <c r="F10" s="17"/>
      <c r="G10" s="15" t="s">
        <v>63</v>
      </c>
      <c r="I10" s="9"/>
    </row>
    <row r="11" spans="2:12" ht="15" customHeight="1" x14ac:dyDescent="0.25">
      <c r="B11" s="41"/>
      <c r="C11" s="42" t="s">
        <v>64</v>
      </c>
      <c r="D11" s="43"/>
      <c r="E11" s="44"/>
      <c r="F11" s="17"/>
      <c r="G11" s="15" t="s">
        <v>65</v>
      </c>
      <c r="I11" s="9"/>
    </row>
    <row r="12" spans="2:12" ht="15" customHeight="1" x14ac:dyDescent="0.25">
      <c r="B12" s="41"/>
      <c r="C12" s="42" t="s">
        <v>12</v>
      </c>
      <c r="D12" s="43"/>
      <c r="E12" s="45"/>
      <c r="F12" s="18"/>
      <c r="G12" s="15" t="s">
        <v>66</v>
      </c>
      <c r="I12" s="9"/>
    </row>
    <row r="13" spans="2:12" ht="15" customHeight="1" x14ac:dyDescent="0.25">
      <c r="B13" s="41"/>
      <c r="C13" s="42" t="s">
        <v>14</v>
      </c>
      <c r="D13" s="43"/>
      <c r="E13" s="44"/>
      <c r="F13" s="17"/>
      <c r="G13" s="15" t="s">
        <v>15</v>
      </c>
      <c r="I13" s="9"/>
    </row>
    <row r="14" spans="2:12" ht="15" customHeight="1" x14ac:dyDescent="0.3">
      <c r="B14" s="41"/>
      <c r="C14" s="42" t="s">
        <v>16</v>
      </c>
      <c r="D14" s="43"/>
      <c r="E14" s="44"/>
      <c r="F14" s="17"/>
      <c r="G14" s="19" t="s">
        <v>17</v>
      </c>
      <c r="H14" s="20"/>
      <c r="I14" s="20"/>
      <c r="J14" s="20"/>
      <c r="K14" s="20"/>
      <c r="L14" s="20"/>
    </row>
    <row r="15" spans="2:12" ht="15" customHeight="1" x14ac:dyDescent="0.3">
      <c r="B15" s="41"/>
      <c r="C15" s="46"/>
      <c r="D15" s="46"/>
      <c r="E15" s="47"/>
      <c r="F15" s="23"/>
      <c r="I15" s="9"/>
    </row>
    <row r="16" spans="2:12" ht="15" customHeight="1" thickBot="1" x14ac:dyDescent="0.35">
      <c r="B16" s="48" t="s">
        <v>20</v>
      </c>
      <c r="C16" s="48" t="s">
        <v>21</v>
      </c>
      <c r="D16" s="48"/>
      <c r="E16" s="49">
        <f>E45</f>
        <v>0.18</v>
      </c>
      <c r="F16" s="24"/>
    </row>
    <row r="17" spans="2:6" ht="15" customHeight="1" thickTop="1" x14ac:dyDescent="0.3">
      <c r="B17" s="71"/>
      <c r="C17" s="13"/>
      <c r="D17" s="13"/>
      <c r="E17" s="23"/>
      <c r="F17" s="23"/>
    </row>
    <row r="18" spans="2:6" ht="15" customHeight="1" x14ac:dyDescent="0.3">
      <c r="B18" s="63"/>
      <c r="C18" s="63" t="s">
        <v>67</v>
      </c>
      <c r="D18" s="63"/>
      <c r="E18" s="73"/>
      <c r="F18" s="23"/>
    </row>
    <row r="19" spans="2:6" x14ac:dyDescent="0.25">
      <c r="B19" s="52"/>
      <c r="C19" s="57" t="s">
        <v>23</v>
      </c>
      <c r="D19" s="57"/>
      <c r="E19" s="58"/>
      <c r="F19" s="25"/>
    </row>
    <row r="20" spans="2:6" x14ac:dyDescent="0.25">
      <c r="B20" s="51"/>
      <c r="C20" s="50" t="s">
        <v>68</v>
      </c>
      <c r="D20" s="50"/>
      <c r="E20" s="53">
        <f>+E10</f>
        <v>100001</v>
      </c>
      <c r="F20" s="25"/>
    </row>
    <row r="21" spans="2:6" x14ac:dyDescent="0.25">
      <c r="B21" s="51" t="s">
        <v>24</v>
      </c>
      <c r="C21" s="50" t="s">
        <v>69</v>
      </c>
      <c r="D21" s="50"/>
      <c r="E21" s="53">
        <f>+E11</f>
        <v>0</v>
      </c>
      <c r="F21" s="25"/>
    </row>
    <row r="22" spans="2:6" x14ac:dyDescent="0.25">
      <c r="B22" s="51" t="s">
        <v>24</v>
      </c>
      <c r="C22" s="50" t="s">
        <v>12</v>
      </c>
      <c r="D22" s="50"/>
      <c r="E22" s="53">
        <f>+E12</f>
        <v>0</v>
      </c>
      <c r="F22" s="25"/>
    </row>
    <row r="23" spans="2:6" x14ac:dyDescent="0.25">
      <c r="B23" s="51" t="s">
        <v>28</v>
      </c>
      <c r="C23" s="50" t="s">
        <v>70</v>
      </c>
      <c r="D23" s="50"/>
      <c r="E23" s="53">
        <f>+E13</f>
        <v>0</v>
      </c>
      <c r="F23" s="25"/>
    </row>
    <row r="24" spans="2:6" x14ac:dyDescent="0.25">
      <c r="B24" s="51" t="s">
        <v>20</v>
      </c>
      <c r="C24" s="50" t="s">
        <v>29</v>
      </c>
      <c r="D24" s="50"/>
      <c r="E24" s="53">
        <f>SUM(E20:E22)-E23</f>
        <v>100001</v>
      </c>
      <c r="F24" s="25"/>
    </row>
    <row r="25" spans="2:6" x14ac:dyDescent="0.25">
      <c r="B25" s="51" t="s">
        <v>30</v>
      </c>
      <c r="C25" s="70">
        <v>12</v>
      </c>
      <c r="D25" s="50"/>
      <c r="E25" s="53">
        <f>+E9</f>
        <v>1</v>
      </c>
      <c r="F25" s="25"/>
    </row>
    <row r="26" spans="2:6" ht="13" x14ac:dyDescent="0.3">
      <c r="B26" s="51" t="s">
        <v>20</v>
      </c>
      <c r="C26" s="50" t="s">
        <v>34</v>
      </c>
      <c r="D26" s="50"/>
      <c r="E26" s="53">
        <f>E24*E25</f>
        <v>100001</v>
      </c>
      <c r="F26" s="27"/>
    </row>
    <row r="27" spans="2:6" x14ac:dyDescent="0.25">
      <c r="B27" s="51"/>
      <c r="C27" s="59" t="s">
        <v>35</v>
      </c>
      <c r="D27" s="59"/>
      <c r="E27" s="58"/>
      <c r="F27" s="25"/>
    </row>
    <row r="28" spans="2:6" x14ac:dyDescent="0.25">
      <c r="B28" s="51" t="s">
        <v>28</v>
      </c>
      <c r="C28" s="50" t="s">
        <v>36</v>
      </c>
      <c r="D28" s="50"/>
      <c r="E28" s="53">
        <f>LOOKUP(E$26,C50:G56)</f>
        <v>100000</v>
      </c>
      <c r="F28" s="25"/>
    </row>
    <row r="29" spans="2:6" x14ac:dyDescent="0.25">
      <c r="B29" s="51" t="s">
        <v>30</v>
      </c>
      <c r="C29" s="50" t="s">
        <v>37</v>
      </c>
      <c r="D29" s="50"/>
      <c r="E29" s="53">
        <f>LOOKUP(E$26,C50:E56)</f>
        <v>0.18</v>
      </c>
      <c r="F29" s="25"/>
    </row>
    <row r="30" spans="2:6" x14ac:dyDescent="0.25">
      <c r="B30" s="51" t="s">
        <v>24</v>
      </c>
      <c r="C30" s="50" t="s">
        <v>38</v>
      </c>
      <c r="D30" s="50"/>
      <c r="E30" s="53">
        <f>LOOKUP(E$26,'Tax Tables'!B3:E9)</f>
        <v>0</v>
      </c>
      <c r="F30" s="25"/>
    </row>
    <row r="31" spans="2:6" x14ac:dyDescent="0.25">
      <c r="B31" s="51" t="s">
        <v>20</v>
      </c>
      <c r="C31" s="50" t="s">
        <v>39</v>
      </c>
      <c r="D31" s="50"/>
      <c r="E31" s="53">
        <f>IF(((E26-E28)*(E29)+(E30))&lt;0,0,(E26-E28)*(E29)+(E30))</f>
        <v>0.18</v>
      </c>
      <c r="F31" s="25"/>
    </row>
    <row r="32" spans="2:6" x14ac:dyDescent="0.25">
      <c r="B32" s="51" t="s">
        <v>32</v>
      </c>
      <c r="C32" s="70">
        <v>12</v>
      </c>
      <c r="D32" s="50"/>
      <c r="E32" s="53">
        <f>E25</f>
        <v>1</v>
      </c>
      <c r="F32" s="25"/>
    </row>
    <row r="33" spans="2:7" ht="13" x14ac:dyDescent="0.3">
      <c r="B33" s="51" t="s">
        <v>20</v>
      </c>
      <c r="C33" s="50" t="s">
        <v>71</v>
      </c>
      <c r="D33" s="50"/>
      <c r="E33" s="53">
        <f>E31/E32</f>
        <v>0.18</v>
      </c>
      <c r="F33" s="27"/>
    </row>
    <row r="34" spans="2:7" x14ac:dyDescent="0.25">
      <c r="B34" s="51"/>
      <c r="C34" s="59" t="s">
        <v>41</v>
      </c>
      <c r="D34" s="59"/>
      <c r="E34" s="58"/>
      <c r="F34" s="25"/>
    </row>
    <row r="35" spans="2:7" x14ac:dyDescent="0.25">
      <c r="B35" s="51"/>
      <c r="C35" s="50" t="s">
        <v>42</v>
      </c>
      <c r="D35" s="50"/>
      <c r="E35" s="53">
        <f>E26</f>
        <v>100001</v>
      </c>
      <c r="F35" s="25"/>
    </row>
    <row r="36" spans="2:7" x14ac:dyDescent="0.25">
      <c r="B36" s="51" t="s">
        <v>24</v>
      </c>
      <c r="C36" s="50" t="s">
        <v>16</v>
      </c>
      <c r="D36" s="50"/>
      <c r="E36" s="53">
        <f>E14</f>
        <v>0</v>
      </c>
      <c r="F36" s="25"/>
    </row>
    <row r="37" spans="2:7" ht="13" x14ac:dyDescent="0.3">
      <c r="B37" s="51" t="s">
        <v>20</v>
      </c>
      <c r="C37" s="50" t="s">
        <v>44</v>
      </c>
      <c r="D37" s="50"/>
      <c r="E37" s="53">
        <f>SUM(E35:E36)</f>
        <v>100001</v>
      </c>
      <c r="F37" s="27"/>
    </row>
    <row r="38" spans="2:7" x14ac:dyDescent="0.25">
      <c r="B38" s="51"/>
      <c r="C38" s="59" t="s">
        <v>45</v>
      </c>
      <c r="D38" s="59"/>
      <c r="E38" s="58"/>
      <c r="F38" s="25"/>
    </row>
    <row r="39" spans="2:7" x14ac:dyDescent="0.25">
      <c r="B39" s="51" t="s">
        <v>28</v>
      </c>
      <c r="C39" s="50" t="s">
        <v>46</v>
      </c>
      <c r="D39" s="50"/>
      <c r="E39" s="53">
        <f>LOOKUP(E$37,C50:G56)</f>
        <v>100000</v>
      </c>
      <c r="F39" s="25"/>
    </row>
    <row r="40" spans="2:7" x14ac:dyDescent="0.25">
      <c r="B40" s="51" t="s">
        <v>30</v>
      </c>
      <c r="C40" s="50" t="s">
        <v>37</v>
      </c>
      <c r="D40" s="50"/>
      <c r="E40" s="53">
        <f>LOOKUP(E$37,C50:E56)</f>
        <v>0.18</v>
      </c>
      <c r="F40" s="25"/>
    </row>
    <row r="41" spans="2:7" x14ac:dyDescent="0.25">
      <c r="B41" s="51" t="s">
        <v>24</v>
      </c>
      <c r="C41" s="50" t="s">
        <v>47</v>
      </c>
      <c r="D41" s="50"/>
      <c r="E41" s="53">
        <f>LOOKUP(E$37,'Tax Tables'!B3:E9)</f>
        <v>0</v>
      </c>
      <c r="F41" s="25"/>
    </row>
    <row r="42" spans="2:7" x14ac:dyDescent="0.25">
      <c r="B42" s="51" t="s">
        <v>20</v>
      </c>
      <c r="C42" s="50" t="s">
        <v>48</v>
      </c>
      <c r="D42" s="50"/>
      <c r="E42" s="53">
        <f>IF(((E37-E39)*(E40)+(E41))&lt;0,0,(E37-E39)*(E40)+(E41))</f>
        <v>0.18</v>
      </c>
      <c r="F42" s="25"/>
    </row>
    <row r="43" spans="2:7" x14ac:dyDescent="0.25">
      <c r="B43" s="51" t="s">
        <v>28</v>
      </c>
      <c r="C43" s="50" t="s">
        <v>49</v>
      </c>
      <c r="D43" s="50"/>
      <c r="E43" s="53">
        <f>E31</f>
        <v>0.18</v>
      </c>
      <c r="F43" s="25"/>
    </row>
    <row r="44" spans="2:7" ht="13" x14ac:dyDescent="0.3">
      <c r="B44" s="51" t="s">
        <v>20</v>
      </c>
      <c r="C44" s="50" t="s">
        <v>50</v>
      </c>
      <c r="D44" s="50"/>
      <c r="E44" s="53">
        <f>IF(E42&lt;0,0,E42-E43)</f>
        <v>0</v>
      </c>
      <c r="F44" s="27"/>
    </row>
    <row r="45" spans="2:7" ht="13" x14ac:dyDescent="0.3">
      <c r="B45" s="50"/>
      <c r="C45" s="59" t="s">
        <v>72</v>
      </c>
      <c r="D45" s="59"/>
      <c r="E45" s="60">
        <f>IF(E44&lt;0,E33,IF(E33&lt;0,0,E33+E44))</f>
        <v>0.18</v>
      </c>
      <c r="F45" s="29"/>
    </row>
    <row r="46" spans="2:7" x14ac:dyDescent="0.25"/>
    <row r="48" spans="2:7" ht="13" hidden="1" x14ac:dyDescent="0.25">
      <c r="C48" s="93" t="s">
        <v>82</v>
      </c>
      <c r="D48" s="93"/>
      <c r="E48" s="93"/>
      <c r="F48" s="93"/>
      <c r="G48" s="93"/>
    </row>
    <row r="49" spans="2:9" ht="13" hidden="1" x14ac:dyDescent="0.25">
      <c r="C49" s="30" t="s">
        <v>53</v>
      </c>
      <c r="D49" s="30" t="s">
        <v>54</v>
      </c>
      <c r="E49" s="31" t="s">
        <v>55</v>
      </c>
      <c r="F49" s="32"/>
      <c r="G49" s="30" t="s">
        <v>56</v>
      </c>
      <c r="H49" s="33"/>
    </row>
    <row r="50" spans="2:9" hidden="1" x14ac:dyDescent="0.25">
      <c r="C50" s="34">
        <v>0</v>
      </c>
      <c r="D50" s="34">
        <v>0</v>
      </c>
      <c r="E50" s="35">
        <v>0</v>
      </c>
      <c r="F50" s="36"/>
      <c r="G50" s="34">
        <v>0</v>
      </c>
      <c r="H50" s="33"/>
    </row>
    <row r="51" spans="2:9" hidden="1" x14ac:dyDescent="0.25">
      <c r="C51" s="37">
        <v>100001</v>
      </c>
      <c r="D51" s="37">
        <v>0</v>
      </c>
      <c r="E51" s="36">
        <v>0.18</v>
      </c>
      <c r="F51" s="36"/>
      <c r="G51" s="37">
        <v>100000</v>
      </c>
      <c r="H51" s="33"/>
    </row>
    <row r="52" spans="2:9" hidden="1" x14ac:dyDescent="0.25">
      <c r="C52" s="34">
        <v>150001</v>
      </c>
      <c r="D52" s="34">
        <v>9000</v>
      </c>
      <c r="E52" s="35">
        <v>0.25</v>
      </c>
      <c r="F52" s="36"/>
      <c r="G52" s="34">
        <v>150000</v>
      </c>
      <c r="H52" s="33"/>
    </row>
    <row r="53" spans="2:9" hidden="1" x14ac:dyDescent="0.25">
      <c r="C53" s="37">
        <v>350001</v>
      </c>
      <c r="D53" s="37">
        <v>59000</v>
      </c>
      <c r="E53" s="36">
        <v>0.28000000000000003</v>
      </c>
      <c r="F53" s="36"/>
      <c r="G53" s="37">
        <v>350000</v>
      </c>
      <c r="H53" s="33"/>
    </row>
    <row r="54" spans="2:9" hidden="1" x14ac:dyDescent="0.25">
      <c r="C54" s="34">
        <v>550001</v>
      </c>
      <c r="D54" s="34">
        <v>115000</v>
      </c>
      <c r="E54" s="35">
        <v>0.3</v>
      </c>
      <c r="F54" s="36"/>
      <c r="G54" s="34">
        <v>550000</v>
      </c>
      <c r="H54" s="33"/>
    </row>
    <row r="55" spans="2:9" hidden="1" x14ac:dyDescent="0.25">
      <c r="C55" s="37">
        <v>850001</v>
      </c>
      <c r="D55" s="37">
        <v>205000</v>
      </c>
      <c r="E55" s="36">
        <v>0.32</v>
      </c>
      <c r="F55" s="36"/>
      <c r="G55" s="37">
        <v>850000</v>
      </c>
      <c r="H55" s="33"/>
    </row>
    <row r="56" spans="2:9" hidden="1" x14ac:dyDescent="0.25">
      <c r="C56" s="34">
        <v>1550001</v>
      </c>
      <c r="D56" s="34">
        <v>429000</v>
      </c>
      <c r="E56" s="35">
        <v>0.37</v>
      </c>
      <c r="F56" s="36"/>
      <c r="G56" s="34">
        <v>1550000</v>
      </c>
      <c r="H56" s="33"/>
    </row>
    <row r="58" spans="2:9" x14ac:dyDescent="0.25">
      <c r="B58" s="94" t="s">
        <v>57</v>
      </c>
      <c r="C58" s="94"/>
      <c r="D58" s="55"/>
      <c r="E58" s="56"/>
      <c r="F58" s="56"/>
      <c r="G58" s="55"/>
    </row>
    <row r="59" spans="2:9" ht="18" customHeight="1" x14ac:dyDescent="0.25">
      <c r="B59" s="95" t="s">
        <v>58</v>
      </c>
      <c r="C59" s="95"/>
      <c r="D59" s="95"/>
      <c r="E59" s="95"/>
      <c r="F59" s="95"/>
      <c r="G59" s="95"/>
      <c r="H59" s="39"/>
      <c r="I59" s="39"/>
    </row>
    <row r="60" spans="2:9" ht="12" customHeight="1" x14ac:dyDescent="0.25">
      <c r="B60" s="95"/>
      <c r="C60" s="95"/>
      <c r="D60" s="95"/>
      <c r="E60" s="95"/>
      <c r="F60" s="95"/>
      <c r="G60" s="95"/>
      <c r="H60" s="39"/>
      <c r="I60" s="39"/>
    </row>
    <row r="61" spans="2:9" ht="5.5" hidden="1" customHeight="1" x14ac:dyDescent="0.25">
      <c r="B61" s="95"/>
      <c r="C61" s="95"/>
      <c r="D61" s="95"/>
      <c r="E61" s="95"/>
      <c r="F61" s="95"/>
      <c r="G61" s="95"/>
    </row>
    <row r="62" spans="2:9" ht="14.5" customHeight="1" x14ac:dyDescent="0.25">
      <c r="B62" s="94" t="s">
        <v>59</v>
      </c>
      <c r="C62" s="94"/>
      <c r="D62" s="55"/>
      <c r="E62" s="56"/>
      <c r="F62" s="56"/>
      <c r="G62" s="55"/>
    </row>
    <row r="63" spans="2:9" ht="14.15" customHeight="1" x14ac:dyDescent="0.25">
      <c r="B63" s="89" t="s">
        <v>83</v>
      </c>
      <c r="C63" s="89"/>
      <c r="D63" s="89"/>
      <c r="E63" s="89"/>
      <c r="F63" s="89"/>
      <c r="G63" s="89"/>
    </row>
    <row r="64" spans="2:9" x14ac:dyDescent="0.25">
      <c r="B64" s="89"/>
      <c r="C64" s="89"/>
      <c r="D64" s="89"/>
      <c r="E64" s="89"/>
      <c r="F64" s="89"/>
      <c r="G64" s="89"/>
    </row>
    <row r="65" spans="2:7" x14ac:dyDescent="0.25">
      <c r="B65" s="69"/>
      <c r="C65" s="69"/>
      <c r="D65" s="69"/>
      <c r="E65" s="69"/>
      <c r="F65" s="69"/>
      <c r="G65" s="69"/>
    </row>
    <row r="66" spans="2:7" hidden="1" x14ac:dyDescent="0.25">
      <c r="B66" s="69"/>
      <c r="C66" s="69"/>
      <c r="D66" s="69"/>
      <c r="E66" s="69"/>
      <c r="F66" s="69"/>
      <c r="G66" s="69"/>
    </row>
    <row r="67" spans="2:7" hidden="1" x14ac:dyDescent="0.25">
      <c r="B67" s="69"/>
      <c r="C67" s="69"/>
      <c r="D67" s="69"/>
      <c r="E67" s="69"/>
      <c r="F67" s="69"/>
      <c r="G67" s="69"/>
    </row>
    <row r="68" spans="2:7" hidden="1" x14ac:dyDescent="0.25">
      <c r="B68" s="69"/>
      <c r="C68" s="69"/>
      <c r="D68" s="69"/>
      <c r="E68" s="69"/>
      <c r="F68" s="69"/>
      <c r="G68" s="69"/>
    </row>
    <row r="69" spans="2:7" hidden="1" x14ac:dyDescent="0.25">
      <c r="B69" s="69"/>
      <c r="C69" s="69"/>
      <c r="D69" s="69"/>
      <c r="E69" s="69"/>
      <c r="F69" s="69"/>
      <c r="G69" s="69"/>
    </row>
    <row r="70" spans="2:7" x14ac:dyDescent="0.25"/>
  </sheetData>
  <sheetProtection algorithmName="SHA-512" hashValue="NJnKeSiTcdwrVE0tA2kcNSydR/RMJbLyt9HAaIMomqf2bG4k9qa3Kbf+ZvsJddGgWYJVJx5Gr92RGYmMXM7U9Q==" saltValue="d1QPl0mrwOsdqjcxzfqxUA==" spinCount="100000" sheet="1" objects="1" scenarios="1"/>
  <mergeCells count="7">
    <mergeCell ref="B63:G64"/>
    <mergeCell ref="C48:G48"/>
    <mergeCell ref="B5:E5"/>
    <mergeCell ref="C7:E7"/>
    <mergeCell ref="B58:C58"/>
    <mergeCell ref="B59:G61"/>
    <mergeCell ref="B62:C6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57830-F29C-4A31-B06D-F940359DC1CB}">
  <dimension ref="A1:H10"/>
  <sheetViews>
    <sheetView showGridLines="0" showRowColHeaders="0" workbookViewId="0">
      <selection activeCell="D9" sqref="D9"/>
    </sheetView>
  </sheetViews>
  <sheetFormatPr defaultColWidth="0" defaultRowHeight="14.5" zeroHeight="1" x14ac:dyDescent="0.35"/>
  <cols>
    <col min="1" max="1" width="2.26953125" customWidth="1"/>
    <col min="2" max="2" width="11.54296875" customWidth="1"/>
    <col min="3" max="3" width="6.81640625" customWidth="1"/>
    <col min="4" max="4" width="11.26953125" customWidth="1"/>
    <col min="5" max="5" width="11.81640625" customWidth="1"/>
    <col min="6" max="6" width="8" customWidth="1"/>
    <col min="7" max="7" width="17.453125" customWidth="1"/>
    <col min="8" max="8" width="3" customWidth="1"/>
    <col min="9" max="16384" width="8.7265625" hidden="1"/>
  </cols>
  <sheetData>
    <row r="1" spans="2:7" ht="47.15" customHeight="1" x14ac:dyDescent="0.35"/>
    <row r="2" spans="2:7" x14ac:dyDescent="0.35">
      <c r="B2" s="86" t="s">
        <v>53</v>
      </c>
      <c r="C2" s="87"/>
      <c r="D2" s="88"/>
      <c r="E2" s="86" t="s">
        <v>73</v>
      </c>
      <c r="F2" s="87"/>
      <c r="G2" s="88"/>
    </row>
    <row r="3" spans="2:7" x14ac:dyDescent="0.35">
      <c r="B3" s="74">
        <v>0</v>
      </c>
      <c r="C3" s="75" t="s">
        <v>28</v>
      </c>
      <c r="D3" s="76">
        <v>100000</v>
      </c>
      <c r="E3" s="74">
        <v>0</v>
      </c>
      <c r="F3" s="75"/>
      <c r="G3" s="77"/>
    </row>
    <row r="4" spans="2:7" x14ac:dyDescent="0.35">
      <c r="B4" s="78">
        <v>100001</v>
      </c>
      <c r="C4" s="79" t="s">
        <v>28</v>
      </c>
      <c r="D4" s="80">
        <v>150000</v>
      </c>
      <c r="E4" s="81">
        <v>0</v>
      </c>
      <c r="F4" s="79" t="s">
        <v>24</v>
      </c>
      <c r="G4" s="82" t="s">
        <v>75</v>
      </c>
    </row>
    <row r="5" spans="2:7" x14ac:dyDescent="0.35">
      <c r="B5" s="78">
        <v>150001</v>
      </c>
      <c r="C5" s="79" t="s">
        <v>28</v>
      </c>
      <c r="D5" s="80">
        <v>350000</v>
      </c>
      <c r="E5" s="78">
        <v>9000</v>
      </c>
      <c r="F5" s="79" t="s">
        <v>24</v>
      </c>
      <c r="G5" s="82" t="s">
        <v>76</v>
      </c>
    </row>
    <row r="6" spans="2:7" x14ac:dyDescent="0.35">
      <c r="B6" s="78">
        <v>350001</v>
      </c>
      <c r="C6" s="79" t="s">
        <v>28</v>
      </c>
      <c r="D6" s="80">
        <v>550000</v>
      </c>
      <c r="E6" s="78">
        <v>59000</v>
      </c>
      <c r="F6" s="79" t="s">
        <v>24</v>
      </c>
      <c r="G6" s="82" t="s">
        <v>77</v>
      </c>
    </row>
    <row r="7" spans="2:7" x14ac:dyDescent="0.35">
      <c r="B7" s="78">
        <v>550001</v>
      </c>
      <c r="C7" s="79" t="s">
        <v>28</v>
      </c>
      <c r="D7" s="80">
        <v>850000</v>
      </c>
      <c r="E7" s="78">
        <v>115000</v>
      </c>
      <c r="F7" s="79" t="s">
        <v>24</v>
      </c>
      <c r="G7" s="82" t="s">
        <v>78</v>
      </c>
    </row>
    <row r="8" spans="2:7" x14ac:dyDescent="0.35">
      <c r="B8" s="78">
        <v>850001</v>
      </c>
      <c r="C8" s="79" t="s">
        <v>28</v>
      </c>
      <c r="D8" s="80">
        <v>1550000</v>
      </c>
      <c r="E8" s="78">
        <v>205000</v>
      </c>
      <c r="F8" s="79" t="s">
        <v>24</v>
      </c>
      <c r="G8" s="82" t="s">
        <v>80</v>
      </c>
    </row>
    <row r="9" spans="2:7" x14ac:dyDescent="0.35">
      <c r="B9" s="74">
        <v>1550001</v>
      </c>
      <c r="C9" s="79" t="s">
        <v>28</v>
      </c>
      <c r="D9" s="80">
        <v>99999999</v>
      </c>
      <c r="E9" s="83">
        <v>429000</v>
      </c>
      <c r="F9" s="75" t="s">
        <v>24</v>
      </c>
      <c r="G9" s="77" t="s">
        <v>79</v>
      </c>
    </row>
    <row r="10" spans="2:7" x14ac:dyDescent="0.35"/>
  </sheetData>
  <sheetProtection algorithmName="SHA-512" hashValue="CQcpMGSvfREs1jz+8EtWo9yB0Iqrm72FxZT7RMWM0OnVXHqaBh5zThqu6vGuXpKwXmBKhpfo65ZuYlwfb10HkQ==" saltValue="oLd0JkUY+WxwysmUkJoCOA==" spinCount="100000" sheet="1" objects="1" scenarios="1"/>
  <mergeCells count="2">
    <mergeCell ref="B2:D2"/>
    <mergeCell ref="E2:G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3bbd714c22ae7b745d107fde98b7a6aa">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bebcfa878e24c2e6832b55e2621fa8"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3F1A00-8BB0-4F1F-A9D2-B29D5C35E6FF}">
  <ds:schemaRefs>
    <ds:schemaRef ds:uri="20291ebb-8fd5-4a4a-b5a6-ec5249e68ab7"/>
    <ds:schemaRef ds:uri="http://purl.org/dc/dcmitype/"/>
    <ds:schemaRef ds:uri="http://purl.org/dc/elements/1.1/"/>
    <ds:schemaRef ds:uri="71037282-4172-42af-8e02-c41ee92b0631"/>
    <ds:schemaRef ds:uri="http://schemas.microsoft.com/office/2006/documentManagement/types"/>
    <ds:schemaRef ds:uri="http://schemas.microsoft.com/office/infopath/2007/PartnerControls"/>
    <ds:schemaRef ds:uri="http://purl.org/dc/terms/"/>
    <ds:schemaRef ds:uri="http://www.w3.org/XML/1998/namespace"/>
    <ds:schemaRef ds:uri="http://schemas.openxmlformats.org/package/2006/metadata/core-properties"/>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C6BE1F13-17A2-41D9-8653-E135876AA04C}">
  <ds:schemaRefs>
    <ds:schemaRef ds:uri="http://schemas.microsoft.com/sharepoint/v3/contenttype/forms"/>
  </ds:schemaRefs>
</ds:datastoreItem>
</file>

<file path=customXml/itemProps3.xml><?xml version="1.0" encoding="utf-8"?>
<ds:datastoreItem xmlns:ds="http://schemas.openxmlformats.org/officeDocument/2006/customXml" ds:itemID="{BBA27152-A0FE-470D-943C-BC98CA036C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Average Tax Calculation</vt:lpstr>
      <vt:lpstr>Normal Tax Calculation</vt:lpstr>
      <vt:lpstr>Tax Tables</vt:lpstr>
    </vt:vector>
  </TitlesOfParts>
  <Company>Sage Group Plc.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Strydom, Ania</dc:creator>
  <cp:lastModifiedBy>Tsoeute, Motumi</cp:lastModifiedBy>
  <dcterms:created xsi:type="dcterms:W3CDTF">2022-06-08T08:40:28Z</dcterms:created>
  <dcterms:modified xsi:type="dcterms:W3CDTF">2026-05-18T10:11:22Z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