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225"/>
  <workbookPr defaultThemeVersion="124226"/>
  <mc:AlternateContent xmlns:mc="http://schemas.openxmlformats.org/markup-compatibility/2006">
    <mc:Choice Requires="x15">
      <x15ac:absPath xmlns:x15ac="http://schemas.microsoft.com/office/spreadsheetml/2010/11/ac" url="https://sage365-my.sharepoint.com/personal/kavitha_ishwarlaal_sage_com/Documents/Documents/COMPLIANCE/Kav/Completed rebranded documents/MADAGASCAR/"/>
    </mc:Choice>
  </mc:AlternateContent>
  <xr:revisionPtr revIDLastSave="54" documentId="13_ncr:1_{E6403654-6CB5-4925-BD28-61A0FA7043D2}" xr6:coauthVersionLast="47" xr6:coauthVersionMax="47" xr10:uidLastSave="{31D8E49C-4536-41C1-B6AE-0FE3CED2AAFC}"/>
  <bookViews>
    <workbookView xWindow="-120" yWindow="-120" windowWidth="29040" windowHeight="15840" xr2:uid="{00000000-000D-0000-FFFF-FFFF00000000}"/>
  </bookViews>
  <sheets>
    <sheet name="Monthly Tax Calc" sheetId="15" r:id="rId1"/>
    <sheet name="YTD Tax Calc with periodics" sheetId="17" state="hidden" r:id="rId2"/>
  </sheets>
  <definedNames>
    <definedName name="QUESTIONS">#REF!</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17" i="15" l="1"/>
  <c r="B28" i="15"/>
  <c r="B27" i="15"/>
  <c r="F18" i="15"/>
  <c r="B30" i="15"/>
  <c r="B29" i="15"/>
  <c r="E27" i="15"/>
  <c r="E28" i="15"/>
  <c r="E29" i="15"/>
  <c r="E30" i="15"/>
  <c r="F20" i="15"/>
  <c r="G21" i="17"/>
  <c r="B51" i="17"/>
  <c r="G45" i="17"/>
  <c r="G47" i="17"/>
  <c r="G41" i="17"/>
  <c r="G43" i="17"/>
  <c r="G30" i="17"/>
  <c r="G23" i="17"/>
  <c r="D66" i="17"/>
  <c r="D65" i="17"/>
  <c r="D68" i="17"/>
  <c r="D67" i="17"/>
  <c r="F67" i="17"/>
  <c r="G24" i="17"/>
  <c r="F66" i="17"/>
  <c r="F68" i="17"/>
  <c r="D57" i="17"/>
  <c r="F57" i="17"/>
  <c r="D56" i="17"/>
  <c r="D59" i="17"/>
  <c r="F59" i="17"/>
  <c r="D58" i="17"/>
  <c r="F58" i="17"/>
  <c r="D69" i="17"/>
  <c r="F65" i="17"/>
  <c r="F69" i="17"/>
  <c r="F56" i="17"/>
  <c r="F60" i="17"/>
  <c r="G26" i="17"/>
  <c r="D60" i="17"/>
  <c r="G27" i="17"/>
  <c r="G32" i="17"/>
  <c r="G28" i="17"/>
  <c r="G33" i="17"/>
  <c r="G34" i="17"/>
  <c r="G39" i="17"/>
  <c r="G35" i="17"/>
  <c r="G37" i="17"/>
  <c r="G49" i="1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Ramakuela, Jacqui</author>
  </authors>
  <commentList>
    <comment ref="F13" authorId="0" shapeId="0" xr:uid="{5BB9A244-6F2C-441F-A50C-F295B91BC071}">
      <text>
        <r>
          <rPr>
            <b/>
            <sz val="9"/>
            <color indexed="81"/>
            <rFont val="Tahoma"/>
            <family val="2"/>
          </rPr>
          <t>Mokhoro, Mpho:</t>
        </r>
        <r>
          <rPr>
            <sz val="9"/>
            <color indexed="81"/>
            <rFont val="Tahoma"/>
            <family val="2"/>
          </rPr>
          <t xml:space="preserve">
Enter taxable cash allowances</t>
        </r>
      </text>
    </comment>
    <comment ref="F14" authorId="0" shapeId="0" xr:uid="{45386117-E694-4331-B821-EFEFAE76B4EE}">
      <text>
        <r>
          <rPr>
            <b/>
            <sz val="9"/>
            <color indexed="81"/>
            <rFont val="Tahoma"/>
            <family val="2"/>
          </rPr>
          <t>Mokhoro, Mpho:</t>
        </r>
        <r>
          <rPr>
            <sz val="9"/>
            <color indexed="81"/>
            <rFont val="Tahoma"/>
            <family val="2"/>
          </rPr>
          <t xml:space="preserve">
Enter taxable benefits in kind</t>
        </r>
      </text>
    </comment>
    <comment ref="F15" authorId="0" shapeId="0" xr:uid="{5C05951B-0A37-4A3A-A9E0-AE95FDC7E97C}">
      <text>
        <r>
          <rPr>
            <b/>
            <sz val="9"/>
            <color indexed="81"/>
            <rFont val="Tahoma"/>
            <family val="2"/>
          </rPr>
          <t>Mokhoro, Mpho:</t>
        </r>
        <r>
          <rPr>
            <sz val="9"/>
            <color indexed="81"/>
            <rFont val="Tahoma"/>
            <family val="2"/>
          </rPr>
          <t xml:space="preserve">
Enter EE CNaPS deduction</t>
        </r>
      </text>
    </comment>
    <comment ref="F16" authorId="0" shapeId="0" xr:uid="{371D6A06-3726-4E82-B008-63793E2EC624}">
      <text>
        <r>
          <rPr>
            <b/>
            <sz val="9"/>
            <color indexed="81"/>
            <rFont val="Tahoma"/>
            <family val="2"/>
          </rPr>
          <t>Mokhoro, Mpho:</t>
        </r>
        <r>
          <rPr>
            <sz val="9"/>
            <color indexed="81"/>
            <rFont val="Tahoma"/>
            <family val="2"/>
          </rPr>
          <t xml:space="preserve">
Enter EE health insurance deduction</t>
        </r>
      </text>
    </comment>
    <comment ref="F19" authorId="0" shapeId="0" xr:uid="{E421EE60-5212-4121-8D6E-DF584BD35371}">
      <text>
        <r>
          <rPr>
            <b/>
            <sz val="9"/>
            <color indexed="81"/>
            <rFont val="Tahoma"/>
            <family val="2"/>
          </rPr>
          <t>Mokhoro, Mpho:</t>
        </r>
        <r>
          <rPr>
            <sz val="9"/>
            <color indexed="81"/>
            <rFont val="Tahoma"/>
            <family val="2"/>
          </rPr>
          <t xml:space="preserve">
Enter EE dependant reduction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Ramakuela, Jacqui</author>
  </authors>
  <commentList>
    <comment ref="G17" authorId="0" shapeId="0" xr:uid="{00000000-0006-0000-0200-000001000000}">
      <text>
        <r>
          <rPr>
            <b/>
            <sz val="9"/>
            <color indexed="81"/>
            <rFont val="Tahoma"/>
            <family val="2"/>
          </rPr>
          <t>Ramakuela, Jacqui:</t>
        </r>
        <r>
          <rPr>
            <sz val="9"/>
            <color indexed="81"/>
            <rFont val="Tahoma"/>
            <family val="2"/>
          </rPr>
          <t xml:space="preserve">
Enter YTD+ Income after tax deductions. Includes taxable value of fringe benefits.</t>
        </r>
      </text>
    </comment>
    <comment ref="G23" authorId="0" shapeId="0" xr:uid="{00000000-0006-0000-0200-000002000000}">
      <text>
        <r>
          <rPr>
            <b/>
            <sz val="9"/>
            <color indexed="81"/>
            <rFont val="Tahoma"/>
            <family val="2"/>
          </rPr>
          <t>Ramakuela, Jacqui:</t>
        </r>
        <r>
          <rPr>
            <sz val="9"/>
            <color indexed="81"/>
            <rFont val="Tahoma"/>
            <family val="2"/>
          </rPr>
          <t xml:space="preserve">
amounts exclude gratuity and termination pay</t>
        </r>
      </text>
    </comment>
    <comment ref="G24" authorId="0" shapeId="0" xr:uid="{00000000-0006-0000-0200-000003000000}">
      <text>
        <r>
          <rPr>
            <b/>
            <sz val="9"/>
            <color indexed="81"/>
            <rFont val="Tahoma"/>
            <family val="2"/>
          </rPr>
          <t>Ramakuela, Jacqui:</t>
        </r>
        <r>
          <rPr>
            <sz val="9"/>
            <color indexed="81"/>
            <rFont val="Tahoma"/>
            <family val="2"/>
          </rPr>
          <t xml:space="preserve">
amounts exclude the gratuity and termination pay</t>
        </r>
      </text>
    </comment>
  </commentList>
</comments>
</file>

<file path=xl/sharedStrings.xml><?xml version="1.0" encoding="utf-8"?>
<sst xmlns="http://schemas.openxmlformats.org/spreadsheetml/2006/main" count="67" uniqueCount="52">
  <si>
    <t>Tax rate</t>
  </si>
  <si>
    <t>Enter amounts only in the grey fields</t>
  </si>
  <si>
    <t>and above</t>
  </si>
  <si>
    <r>
      <rPr>
        <sz val="11"/>
        <color rgb="FF00B050"/>
        <rFont val="Calibri"/>
        <family val="2"/>
        <scheme val="minor"/>
      </rPr>
      <t>DISCLAIMER</t>
    </r>
    <r>
      <rPr>
        <sz val="11"/>
        <color theme="1"/>
        <rFont val="Calibri"/>
        <family val="2"/>
        <scheme val="minor"/>
      </rPr>
      <t xml:space="preserve">
</t>
    </r>
    <r>
      <rPr>
        <sz val="11"/>
        <color theme="1" tint="0.34998626667073579"/>
        <rFont val="Calibri"/>
        <family val="2"/>
        <scheme val="minor"/>
      </rPr>
      <t xml:space="preserve">This tax calculator has been carefully prepared, but it has been prepared in general terms and should be seen as broad guidance only. 
Please contact Sage VIP to discuss these calculations in the context of your particular circumstances. Sage VIP, its partners and employees do not accept or assume any liability or duty of care for any loss arising from any action taken or not taken by anyone in reliance on this tax calculator or for any decision based on it.
</t>
    </r>
  </si>
  <si>
    <t xml:space="preserve">Monthly Income Bracket </t>
  </si>
  <si>
    <t>ZAMBIA</t>
  </si>
  <si>
    <t>K</t>
  </si>
  <si>
    <t>PAYE for the current period</t>
  </si>
  <si>
    <t>NO</t>
  </si>
  <si>
    <t>Qualifying gratuity</t>
  </si>
  <si>
    <t>Is employee disabled?</t>
  </si>
  <si>
    <t>Number of months worked in the tax year</t>
  </si>
  <si>
    <r>
      <t>YTD+ Tax on Qualifying Gratuity</t>
    </r>
    <r>
      <rPr>
        <i/>
        <sz val="10"/>
        <color theme="0" tint="-0.499984740745262"/>
        <rFont val="Calibri"/>
        <family val="2"/>
        <scheme val="minor"/>
      </rPr>
      <t xml:space="preserve"> at 25%</t>
    </r>
  </si>
  <si>
    <t>Normal taxable pay</t>
  </si>
  <si>
    <t>YTD+</t>
  </si>
  <si>
    <t>YTD+ tax after credit</t>
  </si>
  <si>
    <t>Less YTD tax paid</t>
  </si>
  <si>
    <t>YTD+ Disability tax credit due</t>
  </si>
  <si>
    <t>Current Tax on Qualifying Gratuity</t>
  </si>
  <si>
    <t>Excess YTD+ tax credit not used after normal tax</t>
  </si>
  <si>
    <t>Current normal tax</t>
  </si>
  <si>
    <t>Qualifying termination pay</t>
  </si>
  <si>
    <r>
      <t>YTD+ Tax on Qualifying Termination Pay</t>
    </r>
    <r>
      <rPr>
        <i/>
        <sz val="10"/>
        <color theme="0" tint="-0.499984740745262"/>
        <rFont val="Calibri"/>
        <family val="2"/>
        <scheme val="minor"/>
      </rPr>
      <t xml:space="preserve"> at 10%</t>
    </r>
  </si>
  <si>
    <t>Current Tax on Qualifying Termination Pay</t>
  </si>
  <si>
    <t>From (K)</t>
  </si>
  <si>
    <t>To (K)</t>
  </si>
  <si>
    <t>Taxable Income            (K)</t>
  </si>
  <si>
    <t>Tax per bracket     (K)</t>
  </si>
  <si>
    <t xml:space="preserve">Annual Income Bracket </t>
  </si>
  <si>
    <t>YTD\Annual Tax Calculation - 2015</t>
  </si>
  <si>
    <t>Periodic Income</t>
  </si>
  <si>
    <r>
      <t xml:space="preserve">Annualised normal taxable pay </t>
    </r>
    <r>
      <rPr>
        <i/>
        <sz val="10"/>
        <color theme="0" tint="-0.499984740745262"/>
        <rFont val="Calibri"/>
        <family val="2"/>
        <scheme val="minor"/>
      </rPr>
      <t>- excl periodics</t>
    </r>
  </si>
  <si>
    <r>
      <t xml:space="preserve">Annualised normal taxable pay </t>
    </r>
    <r>
      <rPr>
        <i/>
        <sz val="10"/>
        <color theme="0" tint="-0.499984740745262"/>
        <rFont val="Calibri"/>
        <family val="2"/>
        <scheme val="minor"/>
      </rPr>
      <t>- incl periodics</t>
    </r>
  </si>
  <si>
    <r>
      <t xml:space="preserve">Annual Tax on Annualised normal taxable pay </t>
    </r>
    <r>
      <rPr>
        <i/>
        <sz val="10"/>
        <color theme="0" tint="-0.499984740745262"/>
        <rFont val="Calibri"/>
        <family val="2"/>
        <scheme val="minor"/>
      </rPr>
      <t>- incl periodics</t>
    </r>
  </si>
  <si>
    <r>
      <t xml:space="preserve">Annual Tax on Annualised normal taxable pay </t>
    </r>
    <r>
      <rPr>
        <i/>
        <sz val="10"/>
        <color theme="0" tint="-0.499984740745262"/>
        <rFont val="Calibri"/>
        <family val="2"/>
        <scheme val="minor"/>
      </rPr>
      <t>- excl periodics</t>
    </r>
  </si>
  <si>
    <t>Tax on periodic Income</t>
  </si>
  <si>
    <r>
      <t xml:space="preserve">YTD+ Tax on normal taxable pay excluding periodics - </t>
    </r>
    <r>
      <rPr>
        <i/>
        <sz val="10"/>
        <color theme="0" tint="-0.499984740745262"/>
        <rFont val="Calibri"/>
        <family val="2"/>
        <scheme val="minor"/>
      </rPr>
      <t>de-annualised</t>
    </r>
  </si>
  <si>
    <t>Add Tax on perioidc income</t>
  </si>
  <si>
    <t xml:space="preserve">Less Actual YTD credit </t>
  </si>
  <si>
    <t>Total YTD income</t>
  </si>
  <si>
    <t>Monthly tax table</t>
  </si>
  <si>
    <t>Taxable cash allowances</t>
  </si>
  <si>
    <t>Taxable benefits in kind</t>
  </si>
  <si>
    <t>MGA</t>
  </si>
  <si>
    <t>MADAGASCAR</t>
  </si>
  <si>
    <t>Less: Dependant reduction</t>
  </si>
  <si>
    <t>Taxable income</t>
  </si>
  <si>
    <t>PAYE on taxable income</t>
  </si>
  <si>
    <t>CNaPS EE deduction</t>
  </si>
  <si>
    <t>Health insurance EE deduction</t>
  </si>
  <si>
    <r>
      <t xml:space="preserve">Enter amounts only in the </t>
    </r>
    <r>
      <rPr>
        <i/>
        <sz val="10"/>
        <color rgb="FF00CC00"/>
        <rFont val="Sage UI"/>
      </rPr>
      <t>green</t>
    </r>
    <r>
      <rPr>
        <i/>
        <sz val="10"/>
        <color rgb="FF00FF00"/>
        <rFont val="Sage UI"/>
      </rPr>
      <t xml:space="preserve"> </t>
    </r>
    <r>
      <rPr>
        <i/>
        <sz val="10"/>
        <color theme="0" tint="-0.499984740745262"/>
        <rFont val="Sage UI"/>
      </rPr>
      <t>fields</t>
    </r>
  </si>
  <si>
    <t>Monthly Tax Calculation - 2022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</si>
</sst>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0.0%"/>
    <numFmt numFmtId="165" formatCode="_-* #,##0_-;\-* #,##0_-;_-* &quot;-&quot;??_-;_-@_-"/>
  </numFmts>
  <fonts count="36" x14ac:knownFonts="1">
    <font>
      <sz val="11"/>
      <color theme="1"/>
      <name val="Calibri"/>
      <family val="2"/>
      <scheme val="minor"/>
    </font>
    <font>
      <b/>
      <sz val="11"/>
      <color theme="3"/>
      <name val="Calibri"/>
      <family val="2"/>
      <scheme val="minor"/>
    </font>
    <font>
      <sz val="11"/>
      <color theme="0"/>
      <name val="Calibri"/>
      <family val="2"/>
      <scheme val="minor"/>
    </font>
    <font>
      <i/>
      <sz val="11"/>
      <color theme="0" tint="-0.499984740745262"/>
      <name val="Calibri"/>
      <family val="2"/>
      <scheme val="minor"/>
    </font>
    <font>
      <b/>
      <sz val="10"/>
      <color theme="3"/>
      <name val="Calibri"/>
      <family val="2"/>
      <scheme val="minor"/>
    </font>
    <font>
      <sz val="10"/>
      <color theme="1"/>
      <name val="Calibri"/>
      <family val="2"/>
      <scheme val="minor"/>
    </font>
    <font>
      <b/>
      <sz val="11"/>
      <color rgb="FF00B050"/>
      <name val="Calibri"/>
      <family val="2"/>
      <scheme val="minor"/>
    </font>
    <font>
      <b/>
      <sz val="11"/>
      <name val="Calibri"/>
      <family val="2"/>
      <scheme val="minor"/>
    </font>
    <font>
      <sz val="11"/>
      <color rgb="FF00B050"/>
      <name val="Calibri"/>
      <family val="2"/>
      <scheme val="minor"/>
    </font>
    <font>
      <sz val="11"/>
      <name val="Calibri"/>
      <family val="2"/>
      <scheme val="minor"/>
    </font>
    <font>
      <sz val="11"/>
      <color theme="1" tint="0.499984740745262"/>
      <name val="Calibri"/>
      <family val="2"/>
      <scheme val="minor"/>
    </font>
    <font>
      <sz val="11"/>
      <color theme="3"/>
      <name val="Calibri"/>
      <family val="2"/>
      <scheme val="minor"/>
    </font>
    <font>
      <sz val="11"/>
      <color theme="1" tint="0.34998626667073579"/>
      <name val="Calibri"/>
      <family val="2"/>
      <scheme val="minor"/>
    </font>
    <font>
      <b/>
      <sz val="18"/>
      <name val="Calibri"/>
      <family val="2"/>
      <scheme val="minor"/>
    </font>
    <font>
      <sz val="18"/>
      <name val="Calibri"/>
      <family val="2"/>
      <scheme val="minor"/>
    </font>
    <font>
      <sz val="22"/>
      <name val="Calibri"/>
      <family val="2"/>
      <scheme val="minor"/>
    </font>
    <font>
      <sz val="9"/>
      <color indexed="81"/>
      <name val="Tahoma"/>
      <family val="2"/>
    </font>
    <font>
      <b/>
      <sz val="9"/>
      <color indexed="81"/>
      <name val="Tahoma"/>
      <family val="2"/>
    </font>
    <font>
      <b/>
      <sz val="11"/>
      <color theme="1"/>
      <name val="Calibri"/>
      <family val="2"/>
      <scheme val="minor"/>
    </font>
    <font>
      <sz val="11"/>
      <color theme="1"/>
      <name val="Calibri"/>
      <family val="2"/>
      <scheme val="minor"/>
    </font>
    <font>
      <i/>
      <sz val="10"/>
      <color theme="0" tint="-0.499984740745262"/>
      <name val="Calibri"/>
      <family val="2"/>
      <scheme val="minor"/>
    </font>
    <font>
      <b/>
      <sz val="11"/>
      <color theme="0"/>
      <name val="Calibri"/>
      <family val="2"/>
      <scheme val="minor"/>
    </font>
    <font>
      <b/>
      <sz val="11"/>
      <color theme="1" tint="0.499984740745262"/>
      <name val="Calibri"/>
      <family val="2"/>
      <scheme val="minor"/>
    </font>
    <font>
      <sz val="11"/>
      <color theme="0" tint="-0.499984740745262"/>
      <name val="Calibri"/>
      <family val="2"/>
      <scheme val="minor"/>
    </font>
    <font>
      <i/>
      <sz val="11"/>
      <color rgb="FFC00000"/>
      <name val="Calibri"/>
      <family val="2"/>
      <scheme val="minor"/>
    </font>
    <font>
      <i/>
      <sz val="11"/>
      <color rgb="FF00B050"/>
      <name val="Calibri"/>
      <family val="2"/>
      <scheme val="minor"/>
    </font>
    <font>
      <b/>
      <sz val="18"/>
      <color theme="0"/>
      <name val="Calibri"/>
      <family val="2"/>
      <scheme val="minor"/>
    </font>
    <font>
      <b/>
      <sz val="22"/>
      <color theme="0"/>
      <name val="Calibri"/>
      <family val="2"/>
      <scheme val="minor"/>
    </font>
    <font>
      <i/>
      <sz val="10"/>
      <color theme="0" tint="-0.499984740745262"/>
      <name val="Sage UI"/>
    </font>
    <font>
      <i/>
      <sz val="10"/>
      <color rgb="FF00CC00"/>
      <name val="Sage UI"/>
    </font>
    <font>
      <i/>
      <sz val="10"/>
      <color rgb="FF00FF00"/>
      <name val="Sage UI"/>
    </font>
    <font>
      <sz val="10"/>
      <name val="Sage UI"/>
    </font>
    <font>
      <b/>
      <sz val="10"/>
      <name val="Sage UI"/>
    </font>
    <font>
      <sz val="10"/>
      <color rgb="FF0070C0"/>
      <name val="Sage UI"/>
    </font>
    <font>
      <sz val="10"/>
      <color theme="0"/>
      <name val="Sage UI"/>
    </font>
    <font>
      <sz val="10"/>
      <color theme="1"/>
      <name val="Sage UI"/>
    </font>
  </fonts>
  <fills count="9">
    <fill>
      <patternFill patternType="none"/>
    </fill>
    <fill>
      <patternFill patternType="gray125"/>
    </fill>
    <fill>
      <patternFill patternType="solid">
        <fgColor rgb="FFFFFFFF"/>
        <bgColor indexed="64"/>
      </patternFill>
    </fill>
    <fill>
      <patternFill patternType="solid">
        <fgColor theme="1"/>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00CC00"/>
        <bgColor indexed="64"/>
      </patternFill>
    </fill>
    <fill>
      <patternFill patternType="solid">
        <fgColor rgb="FF006362"/>
        <bgColor indexed="64"/>
      </patternFill>
    </fill>
    <fill>
      <patternFill patternType="solid">
        <fgColor theme="0"/>
        <bgColor indexed="64"/>
      </patternFill>
    </fill>
  </fills>
  <borders count="12">
    <border>
      <left/>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top style="thin">
        <color indexed="64"/>
      </top>
      <bottom style="double">
        <color indexed="64"/>
      </bottom>
      <diagonal/>
    </border>
    <border>
      <left style="thin">
        <color theme="0"/>
      </left>
      <right style="thin">
        <color theme="0"/>
      </right>
      <top style="thin">
        <color theme="0"/>
      </top>
      <bottom style="thin">
        <color theme="0"/>
      </bottom>
      <diagonal/>
    </border>
    <border>
      <left style="thin">
        <color indexed="64"/>
      </left>
      <right style="thin">
        <color indexed="64"/>
      </right>
      <top/>
      <bottom style="thin">
        <color indexed="64"/>
      </bottom>
      <diagonal/>
    </border>
    <border>
      <left/>
      <right/>
      <top/>
      <bottom style="thin">
        <color indexed="64"/>
      </bottom>
      <diagonal/>
    </border>
    <border>
      <left style="thin">
        <color theme="0"/>
      </left>
      <right/>
      <top style="thin">
        <color theme="0"/>
      </top>
      <bottom/>
      <diagonal/>
    </border>
    <border>
      <left/>
      <right style="thin">
        <color theme="0"/>
      </right>
      <top style="thin">
        <color theme="0"/>
      </top>
      <bottom/>
      <diagonal/>
    </border>
    <border>
      <left style="thin">
        <color theme="0"/>
      </left>
      <right/>
      <top/>
      <bottom style="thin">
        <color theme="0"/>
      </bottom>
      <diagonal/>
    </border>
    <border>
      <left/>
      <right style="thin">
        <color theme="0"/>
      </right>
      <top/>
      <bottom style="thin">
        <color theme="0"/>
      </bottom>
      <diagonal/>
    </border>
  </borders>
  <cellStyleXfs count="3">
    <xf numFmtId="0" fontId="0" fillId="0" borderId="0"/>
    <xf numFmtId="9" fontId="19" fillId="0" borderId="0" applyFont="0" applyFill="0" applyBorder="0" applyAlignment="0" applyProtection="0"/>
    <xf numFmtId="43" fontId="19" fillId="0" borderId="0" applyFont="0" applyFill="0" applyBorder="0" applyAlignment="0" applyProtection="0"/>
  </cellStyleXfs>
  <cellXfs count="96">
    <xf numFmtId="0" fontId="0" fillId="0" borderId="0" xfId="0"/>
    <xf numFmtId="0" fontId="2" fillId="0" borderId="0" xfId="0" applyFont="1" applyAlignment="1">
      <alignment horizontal="center" vertical="center" wrapText="1"/>
    </xf>
    <xf numFmtId="0" fontId="3" fillId="0" borderId="0" xfId="0" applyFont="1" applyAlignment="1">
      <alignment vertical="center"/>
    </xf>
    <xf numFmtId="2" fontId="0" fillId="0" borderId="0" xfId="0" applyNumberFormat="1"/>
    <xf numFmtId="0" fontId="0" fillId="0" borderId="0" xfId="0" applyAlignment="1">
      <alignment vertical="center"/>
    </xf>
    <xf numFmtId="2" fontId="0" fillId="0" borderId="0" xfId="0" applyNumberFormat="1" applyAlignment="1">
      <alignment vertical="center"/>
    </xf>
    <xf numFmtId="3" fontId="0" fillId="0" borderId="0" xfId="0" applyNumberFormat="1" applyAlignment="1">
      <alignment horizontal="right" vertical="center"/>
    </xf>
    <xf numFmtId="4" fontId="0" fillId="0" borderId="0" xfId="0" applyNumberFormat="1" applyAlignment="1">
      <alignment horizontal="right" vertical="center"/>
    </xf>
    <xf numFmtId="0" fontId="4" fillId="0" borderId="0" xfId="0" applyFont="1" applyAlignment="1">
      <alignment horizontal="right"/>
    </xf>
    <xf numFmtId="0" fontId="5" fillId="0" borderId="0" xfId="0" applyFont="1"/>
    <xf numFmtId="0" fontId="1" fillId="0" borderId="0" xfId="0" applyFont="1" applyAlignment="1">
      <alignment horizontal="right"/>
    </xf>
    <xf numFmtId="0" fontId="13" fillId="0" borderId="0" xfId="0" applyFont="1" applyAlignment="1">
      <alignment vertical="center"/>
    </xf>
    <xf numFmtId="0" fontId="14" fillId="0" borderId="0" xfId="0" applyFont="1" applyAlignment="1">
      <alignment vertical="center"/>
    </xf>
    <xf numFmtId="2" fontId="15" fillId="0" borderId="0" xfId="0" applyNumberFormat="1" applyFont="1" applyAlignment="1">
      <alignment horizontal="right"/>
    </xf>
    <xf numFmtId="4" fontId="7" fillId="0" borderId="0" xfId="0" applyNumberFormat="1" applyFont="1"/>
    <xf numFmtId="4" fontId="9" fillId="0" borderId="0" xfId="0" applyNumberFormat="1" applyFont="1"/>
    <xf numFmtId="0" fontId="8" fillId="0" borderId="0" xfId="0" applyFont="1" applyAlignment="1">
      <alignment horizontal="right"/>
    </xf>
    <xf numFmtId="4" fontId="9" fillId="2" borderId="6" xfId="0" applyNumberFormat="1" applyFont="1" applyFill="1" applyBorder="1" applyAlignment="1">
      <alignment vertical="center"/>
    </xf>
    <xf numFmtId="4" fontId="9" fillId="0" borderId="6" xfId="0" applyNumberFormat="1" applyFont="1" applyBorder="1"/>
    <xf numFmtId="4" fontId="9" fillId="2" borderId="2" xfId="0" applyNumberFormat="1" applyFont="1" applyFill="1" applyBorder="1" applyAlignment="1">
      <alignment vertical="center"/>
    </xf>
    <xf numFmtId="4" fontId="9" fillId="0" borderId="2" xfId="0" applyNumberFormat="1" applyFont="1" applyBorder="1"/>
    <xf numFmtId="4" fontId="9" fillId="2" borderId="2" xfId="0" applyNumberFormat="1" applyFont="1" applyFill="1" applyBorder="1" applyAlignment="1">
      <alignment horizontal="right" vertical="center"/>
    </xf>
    <xf numFmtId="0" fontId="9" fillId="0" borderId="0" xfId="0" applyFont="1"/>
    <xf numFmtId="4" fontId="7" fillId="0" borderId="3" xfId="0" applyNumberFormat="1" applyFont="1" applyBorder="1"/>
    <xf numFmtId="164" fontId="7" fillId="0" borderId="1" xfId="0" applyNumberFormat="1" applyFont="1" applyBorder="1" applyAlignment="1">
      <alignment horizontal="center"/>
    </xf>
    <xf numFmtId="0" fontId="10" fillId="0" borderId="0" xfId="0" applyFont="1"/>
    <xf numFmtId="0" fontId="1" fillId="0" borderId="0" xfId="0" quotePrefix="1" applyFont="1" applyAlignment="1">
      <alignment horizontal="right"/>
    </xf>
    <xf numFmtId="0" fontId="7" fillId="0" borderId="0" xfId="0" applyFont="1"/>
    <xf numFmtId="4" fontId="11" fillId="0" borderId="0" xfId="0" applyNumberFormat="1" applyFont="1"/>
    <xf numFmtId="0" fontId="9" fillId="0" borderId="0" xfId="0" applyFont="1" applyAlignment="1">
      <alignment vertical="center"/>
    </xf>
    <xf numFmtId="1" fontId="18" fillId="0" borderId="0" xfId="0" applyNumberFormat="1" applyFont="1" applyAlignment="1">
      <alignment horizontal="center" vertical="center"/>
    </xf>
    <xf numFmtId="2" fontId="21" fillId="0" borderId="0" xfId="0" applyNumberFormat="1" applyFont="1" applyAlignment="1">
      <alignment horizontal="right" vertical="center"/>
    </xf>
    <xf numFmtId="2" fontId="21" fillId="3" borderId="0" xfId="0" applyNumberFormat="1" applyFont="1" applyFill="1" applyAlignment="1">
      <alignment horizontal="right" vertical="center"/>
    </xf>
    <xf numFmtId="0" fontId="1" fillId="0" borderId="0" xfId="0" quotePrefix="1" applyFont="1" applyAlignment="1">
      <alignment horizontal="right" vertical="center"/>
    </xf>
    <xf numFmtId="0" fontId="10" fillId="0" borderId="0" xfId="0" applyFont="1" applyAlignment="1">
      <alignment vertical="center"/>
    </xf>
    <xf numFmtId="0" fontId="1" fillId="0" borderId="0" xfId="0" applyFont="1" applyAlignment="1">
      <alignment horizontal="right" vertical="center"/>
    </xf>
    <xf numFmtId="0" fontId="6" fillId="0" borderId="0" xfId="0" applyFont="1" applyAlignment="1">
      <alignment vertical="center"/>
    </xf>
    <xf numFmtId="4" fontId="9" fillId="0" borderId="0" xfId="0" applyNumberFormat="1" applyFont="1" applyAlignment="1">
      <alignment vertical="center"/>
    </xf>
    <xf numFmtId="9" fontId="9" fillId="0" borderId="0" xfId="1" applyFont="1" applyAlignment="1">
      <alignment vertical="center"/>
    </xf>
    <xf numFmtId="0" fontId="7" fillId="0" borderId="0" xfId="0" applyFont="1" applyAlignment="1">
      <alignment vertical="center"/>
    </xf>
    <xf numFmtId="4" fontId="7" fillId="0" borderId="1" xfId="0" applyNumberFormat="1" applyFont="1" applyBorder="1" applyAlignment="1">
      <alignment vertical="center"/>
    </xf>
    <xf numFmtId="4" fontId="7" fillId="0" borderId="0" xfId="0" applyNumberFormat="1" applyFont="1" applyAlignment="1">
      <alignment vertical="center"/>
    </xf>
    <xf numFmtId="0" fontId="11" fillId="0" borderId="0" xfId="0" quotePrefix="1" applyFont="1" applyAlignment="1">
      <alignment horizontal="right" vertical="center"/>
    </xf>
    <xf numFmtId="4" fontId="10" fillId="0" borderId="0" xfId="0" applyNumberFormat="1" applyFont="1" applyAlignment="1">
      <alignment vertical="center"/>
    </xf>
    <xf numFmtId="4" fontId="7" fillId="0" borderId="4" xfId="0" applyNumberFormat="1" applyFont="1" applyBorder="1" applyAlignment="1">
      <alignment vertical="center"/>
    </xf>
    <xf numFmtId="4" fontId="9" fillId="0" borderId="2" xfId="0" applyNumberFormat="1" applyFont="1" applyBorder="1" applyAlignment="1">
      <alignment vertical="center"/>
    </xf>
    <xf numFmtId="2" fontId="18" fillId="0" borderId="0" xfId="0" applyNumberFormat="1" applyFont="1" applyAlignment="1">
      <alignment horizontal="right" vertical="center"/>
    </xf>
    <xf numFmtId="4" fontId="23" fillId="0" borderId="0" xfId="0" applyNumberFormat="1" applyFont="1" applyAlignment="1">
      <alignment vertical="center"/>
    </xf>
    <xf numFmtId="4" fontId="0" fillId="0" borderId="0" xfId="0" applyNumberFormat="1" applyAlignment="1">
      <alignment vertical="center"/>
    </xf>
    <xf numFmtId="0" fontId="22" fillId="0" borderId="0" xfId="0" applyFont="1" applyAlignment="1">
      <alignment vertical="center"/>
    </xf>
    <xf numFmtId="0" fontId="2" fillId="3" borderId="5" xfId="0" applyFont="1" applyFill="1" applyBorder="1" applyAlignment="1">
      <alignment horizontal="center" vertical="center"/>
    </xf>
    <xf numFmtId="0" fontId="0" fillId="0" borderId="0" xfId="0" applyAlignment="1">
      <alignment horizontal="left"/>
    </xf>
    <xf numFmtId="0" fontId="24" fillId="0" borderId="0" xfId="0" applyFont="1" applyAlignment="1">
      <alignment vertical="center" wrapText="1"/>
    </xf>
    <xf numFmtId="164" fontId="7" fillId="0" borderId="0" xfId="0" applyNumberFormat="1" applyFont="1" applyAlignment="1">
      <alignment horizontal="center"/>
    </xf>
    <xf numFmtId="9" fontId="9" fillId="0" borderId="6" xfId="0" applyNumberFormat="1" applyFont="1" applyBorder="1" applyAlignment="1">
      <alignment horizontal="center"/>
    </xf>
    <xf numFmtId="9" fontId="9" fillId="0" borderId="2" xfId="0" applyNumberFormat="1" applyFont="1" applyBorder="1" applyAlignment="1">
      <alignment horizontal="center"/>
    </xf>
    <xf numFmtId="0" fontId="25" fillId="0" borderId="0" xfId="0" applyFont="1" applyAlignment="1">
      <alignment horizontal="left" vertical="center" wrapText="1"/>
    </xf>
    <xf numFmtId="1" fontId="18" fillId="4" borderId="0" xfId="0" applyNumberFormat="1" applyFont="1" applyFill="1" applyAlignment="1">
      <alignment horizontal="center" vertical="center"/>
    </xf>
    <xf numFmtId="4" fontId="7" fillId="5" borderId="0" xfId="0" applyNumberFormat="1" applyFont="1" applyFill="1" applyAlignment="1">
      <alignment horizontal="center" vertical="center"/>
    </xf>
    <xf numFmtId="4" fontId="9" fillId="4" borderId="0" xfId="0" applyNumberFormat="1" applyFont="1" applyFill="1" applyAlignment="1">
      <alignment vertical="center"/>
    </xf>
    <xf numFmtId="4" fontId="9" fillId="4" borderId="7" xfId="0" applyNumberFormat="1" applyFont="1" applyFill="1" applyBorder="1" applyAlignment="1">
      <alignment vertical="center"/>
    </xf>
    <xf numFmtId="0" fontId="0" fillId="0" borderId="0" xfId="0" applyAlignment="1">
      <alignment horizontal="left"/>
    </xf>
    <xf numFmtId="16" fontId="7" fillId="0" borderId="0" xfId="0" quotePrefix="1" applyNumberFormat="1" applyFont="1" applyAlignment="1">
      <alignment horizontal="center" vertical="center"/>
    </xf>
    <xf numFmtId="43" fontId="7" fillId="0" borderId="0" xfId="2" applyFont="1" applyBorder="1"/>
    <xf numFmtId="0" fontId="28" fillId="0" borderId="0" xfId="0" applyFont="1" applyAlignment="1">
      <alignment vertical="center"/>
    </xf>
    <xf numFmtId="4" fontId="9" fillId="6" borderId="0" xfId="0" applyNumberFormat="1" applyFont="1" applyFill="1" applyAlignment="1" applyProtection="1">
      <alignment vertical="center"/>
      <protection locked="0"/>
    </xf>
    <xf numFmtId="4" fontId="31" fillId="0" borderId="0" xfId="0" applyNumberFormat="1" applyFont="1" applyAlignment="1">
      <alignment vertical="center"/>
    </xf>
    <xf numFmtId="4" fontId="32" fillId="0" borderId="0" xfId="0" applyNumberFormat="1" applyFont="1" applyAlignment="1">
      <alignment vertical="center"/>
    </xf>
    <xf numFmtId="0" fontId="32" fillId="0" borderId="0" xfId="0" applyFont="1" applyAlignment="1">
      <alignment vertical="center"/>
    </xf>
    <xf numFmtId="4" fontId="31" fillId="0" borderId="0" xfId="0" applyNumberFormat="1" applyFont="1" applyAlignment="1">
      <alignment horizontal="left" vertical="center" indent="1"/>
    </xf>
    <xf numFmtId="0" fontId="35" fillId="0" borderId="0" xfId="0" applyFont="1" applyAlignment="1">
      <alignment vertical="center"/>
    </xf>
    <xf numFmtId="165" fontId="31" fillId="0" borderId="2" xfId="2" applyNumberFormat="1" applyFont="1" applyBorder="1"/>
    <xf numFmtId="9" fontId="31" fillId="0" borderId="2" xfId="1" applyFont="1" applyBorder="1"/>
    <xf numFmtId="43" fontId="31" fillId="0" borderId="2" xfId="2" applyFont="1" applyBorder="1"/>
    <xf numFmtId="165" fontId="31" fillId="0" borderId="0" xfId="2" applyNumberFormat="1" applyFont="1" applyBorder="1"/>
    <xf numFmtId="9" fontId="31" fillId="0" borderId="0" xfId="1" applyFont="1" applyBorder="1"/>
    <xf numFmtId="0" fontId="0" fillId="0" borderId="0" xfId="0" applyAlignment="1">
      <alignment vertical="center" wrapText="1"/>
    </xf>
    <xf numFmtId="0" fontId="13" fillId="7" borderId="0" xfId="0" applyFont="1" applyFill="1" applyAlignment="1">
      <alignment vertical="center"/>
    </xf>
    <xf numFmtId="0" fontId="26" fillId="7" borderId="0" xfId="0" applyFont="1" applyFill="1" applyAlignment="1">
      <alignment vertical="center"/>
    </xf>
    <xf numFmtId="0" fontId="14" fillId="7" borderId="0" xfId="0" applyFont="1" applyFill="1" applyAlignment="1">
      <alignment vertical="center"/>
    </xf>
    <xf numFmtId="2" fontId="27" fillId="7" borderId="0" xfId="0" applyNumberFormat="1" applyFont="1" applyFill="1" applyAlignment="1">
      <alignment horizontal="right"/>
    </xf>
    <xf numFmtId="0" fontId="0" fillId="8" borderId="0" xfId="0" applyFill="1"/>
    <xf numFmtId="0" fontId="34" fillId="7" borderId="5" xfId="0" applyFont="1" applyFill="1" applyBorder="1" applyAlignment="1">
      <alignment horizontal="center" vertical="center"/>
    </xf>
    <xf numFmtId="0" fontId="25" fillId="0" borderId="0" xfId="0" applyFont="1" applyAlignment="1">
      <alignment horizontal="left" vertical="center" wrapText="1"/>
    </xf>
    <xf numFmtId="0" fontId="34" fillId="7" borderId="5" xfId="0" applyFont="1" applyFill="1" applyBorder="1" applyAlignment="1">
      <alignment horizontal="center" vertical="center"/>
    </xf>
    <xf numFmtId="0" fontId="33" fillId="0" borderId="0" xfId="0" applyFont="1" applyBorder="1" applyAlignment="1">
      <alignment horizontal="left" vertical="center" wrapText="1"/>
    </xf>
    <xf numFmtId="4" fontId="34" fillId="7" borderId="8" xfId="0" applyNumberFormat="1" applyFont="1" applyFill="1" applyBorder="1" applyAlignment="1">
      <alignment horizontal="center" vertical="center"/>
    </xf>
    <xf numFmtId="4" fontId="34" fillId="7" borderId="9" xfId="0" applyNumberFormat="1" applyFont="1" applyFill="1" applyBorder="1" applyAlignment="1">
      <alignment horizontal="center" vertical="center"/>
    </xf>
    <xf numFmtId="4" fontId="34" fillId="7" borderId="10" xfId="0" applyNumberFormat="1" applyFont="1" applyFill="1" applyBorder="1" applyAlignment="1">
      <alignment horizontal="center" vertical="center"/>
    </xf>
    <xf numFmtId="4" fontId="34" fillId="7" borderId="11" xfId="0" applyNumberFormat="1" applyFont="1" applyFill="1" applyBorder="1" applyAlignment="1">
      <alignment horizontal="center" vertical="center"/>
    </xf>
    <xf numFmtId="0" fontId="0" fillId="0" borderId="0" xfId="0" applyAlignment="1">
      <alignment horizontal="left" wrapText="1"/>
    </xf>
    <xf numFmtId="0" fontId="0" fillId="0" borderId="0" xfId="0" applyAlignment="1">
      <alignment horizontal="left"/>
    </xf>
    <xf numFmtId="0" fontId="2" fillId="3" borderId="5" xfId="0" applyFont="1" applyFill="1" applyBorder="1" applyAlignment="1">
      <alignment horizontal="center" vertical="center"/>
    </xf>
    <xf numFmtId="4" fontId="2" fillId="3" borderId="5" xfId="0" applyNumberFormat="1" applyFont="1" applyFill="1" applyBorder="1" applyAlignment="1">
      <alignment horizontal="center" vertical="center" wrapText="1"/>
    </xf>
    <xf numFmtId="4" fontId="2" fillId="3" borderId="5" xfId="0" applyNumberFormat="1" applyFont="1" applyFill="1" applyBorder="1" applyAlignment="1">
      <alignment horizontal="center" vertical="center"/>
    </xf>
    <xf numFmtId="4" fontId="2" fillId="0" borderId="0" xfId="0" applyNumberFormat="1" applyFont="1" applyAlignment="1">
      <alignment horizontal="center" vertical="center"/>
    </xf>
  </cellXfs>
  <cellStyles count="3">
    <cellStyle name="Comma" xfId="2" builtinId="3"/>
    <cellStyle name="Normal" xfId="0" builtinId="0"/>
    <cellStyle name="Percent" xfId="1" builtinId="5"/>
  </cellStyles>
  <dxfs count="0"/>
  <tableStyles count="0" defaultTableStyle="TableStyleMedium2" defaultPivotStyle="PivotStyleLight16"/>
  <colors>
    <mruColors>
      <color rgb="FF006362"/>
      <color rgb="FF378165"/>
      <color rgb="FF00CC00"/>
      <color rgb="FF00FF00"/>
      <color rgb="FF008080"/>
      <color rgb="FF3F936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571500</xdr:colOff>
      <xdr:row>3</xdr:row>
      <xdr:rowOff>66675</xdr:rowOff>
    </xdr:from>
    <xdr:to>
      <xdr:col>1</xdr:col>
      <xdr:colOff>765175</xdr:colOff>
      <xdr:row>5</xdr:row>
      <xdr:rowOff>128588</xdr:rowOff>
    </xdr:to>
    <xdr:pic>
      <xdr:nvPicPr>
        <xdr:cNvPr id="4" name="Picture 3">
          <a:extLst>
            <a:ext uri="{FF2B5EF4-FFF2-40B4-BE49-F238E27FC236}">
              <a16:creationId xmlns:a16="http://schemas.microsoft.com/office/drawing/2014/main" id="{C9B95A2E-1AF3-497E-BEFB-B3795626F80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71500" y="638175"/>
          <a:ext cx="774700" cy="442913"/>
        </a:xfrm>
        <a:prstGeom prst="rect">
          <a:avLst/>
        </a:prstGeom>
      </xdr:spPr>
    </xdr:pic>
    <xdr:clientData/>
  </xdr:twoCellAnchor>
  <xdr:twoCellAnchor editAs="oneCell">
    <xdr:from>
      <xdr:col>1</xdr:col>
      <xdr:colOff>0</xdr:colOff>
      <xdr:row>32</xdr:row>
      <xdr:rowOff>0</xdr:rowOff>
    </xdr:from>
    <xdr:to>
      <xdr:col>14</xdr:col>
      <xdr:colOff>249094</xdr:colOff>
      <xdr:row>36</xdr:row>
      <xdr:rowOff>66828</xdr:rowOff>
    </xdr:to>
    <xdr:pic>
      <xdr:nvPicPr>
        <xdr:cNvPr id="2" name="Picture 1">
          <a:extLst>
            <a:ext uri="{FF2B5EF4-FFF2-40B4-BE49-F238E27FC236}">
              <a16:creationId xmlns:a16="http://schemas.microsoft.com/office/drawing/2014/main" id="{B718FF07-1A35-CC06-F14B-374BF57E15B1}"/>
            </a:ext>
          </a:extLst>
        </xdr:cNvPr>
        <xdr:cNvPicPr>
          <a:picLocks noChangeAspect="1"/>
        </xdr:cNvPicPr>
      </xdr:nvPicPr>
      <xdr:blipFill>
        <a:blip xmlns:r="http://schemas.openxmlformats.org/officeDocument/2006/relationships" r:embed="rId2"/>
        <a:stretch>
          <a:fillRect/>
        </a:stretch>
      </xdr:blipFill>
      <xdr:spPr>
        <a:xfrm>
          <a:off x="581025" y="7848600"/>
          <a:ext cx="10345594" cy="109552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235440</xdr:colOff>
      <xdr:row>5</xdr:row>
      <xdr:rowOff>54935</xdr:rowOff>
    </xdr:to>
    <xdr:pic>
      <xdr:nvPicPr>
        <xdr:cNvPr id="4" name="Picture 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1"/>
        <a:stretch>
          <a:fillRect/>
        </a:stretch>
      </xdr:blipFill>
      <xdr:spPr>
        <a:xfrm>
          <a:off x="581025" y="190500"/>
          <a:ext cx="4188315" cy="81693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sheetPr>
  <dimension ref="A1:T41"/>
  <sheetViews>
    <sheetView showGridLines="0" tabSelected="1" zoomScaleNormal="100" zoomScaleSheetLayoutView="100" workbookViewId="0">
      <selection activeCell="F13" sqref="F13"/>
    </sheetView>
  </sheetViews>
  <sheetFormatPr defaultColWidth="9.140625" defaultRowHeight="12.75" x14ac:dyDescent="0.2"/>
  <cols>
    <col min="1" max="1" width="8.7109375" style="8" customWidth="1"/>
    <col min="2" max="2" width="16.140625" style="9" customWidth="1"/>
    <col min="3" max="3" width="21.5703125" style="9" customWidth="1"/>
    <col min="4" max="4" width="12.85546875" style="9" customWidth="1"/>
    <col min="5" max="5" width="9.85546875" style="9" bestFit="1" customWidth="1"/>
    <col min="6" max="6" width="17.85546875" style="9" customWidth="1"/>
    <col min="7" max="13" width="9.140625" style="9"/>
    <col min="14" max="14" width="9.140625" style="9" customWidth="1"/>
    <col min="15" max="16384" width="9.140625" style="9"/>
  </cols>
  <sheetData>
    <row r="1" spans="1:20" customFormat="1" ht="15" x14ac:dyDescent="0.25">
      <c r="F1" s="3"/>
    </row>
    <row r="2" spans="1:20" customFormat="1" ht="15" x14ac:dyDescent="0.25">
      <c r="F2" s="3"/>
    </row>
    <row r="3" spans="1:20" customFormat="1" ht="15" x14ac:dyDescent="0.25">
      <c r="F3" s="3"/>
    </row>
    <row r="4" spans="1:20" customFormat="1" ht="15" x14ac:dyDescent="0.25">
      <c r="F4" s="3"/>
    </row>
    <row r="5" spans="1:20" customFormat="1" ht="15" x14ac:dyDescent="0.25">
      <c r="F5" s="3"/>
    </row>
    <row r="6" spans="1:20" customFormat="1" ht="15" x14ac:dyDescent="0.25">
      <c r="F6" s="3"/>
    </row>
    <row r="7" spans="1:20" customFormat="1" ht="15" x14ac:dyDescent="0.25">
      <c r="F7" s="3"/>
    </row>
    <row r="8" spans="1:20" customFormat="1" ht="30" customHeight="1" x14ac:dyDescent="0.45">
      <c r="B8" s="78" t="s">
        <v>51</v>
      </c>
      <c r="C8" s="77"/>
      <c r="D8" s="77"/>
      <c r="E8" s="79"/>
      <c r="F8" s="80" t="s">
        <v>44</v>
      </c>
    </row>
    <row r="9" spans="1:20" customFormat="1" ht="15.75" customHeight="1" x14ac:dyDescent="0.25">
      <c r="F9" s="3"/>
      <c r="S9" s="1"/>
      <c r="T9" s="1"/>
    </row>
    <row r="10" spans="1:20" s="4" customFormat="1" ht="20.25" customHeight="1" x14ac:dyDescent="0.25">
      <c r="B10" s="64" t="s">
        <v>50</v>
      </c>
      <c r="C10" s="2"/>
      <c r="D10" s="2"/>
      <c r="E10" s="2"/>
      <c r="F10" s="5"/>
      <c r="S10" s="6"/>
      <c r="T10" s="7"/>
    </row>
    <row r="11" spans="1:20" s="4" customFormat="1" ht="20.25" customHeight="1" x14ac:dyDescent="0.25">
      <c r="B11" s="2"/>
      <c r="C11" s="2"/>
      <c r="D11" s="2"/>
      <c r="E11" s="2"/>
      <c r="F11" s="5"/>
      <c r="S11" s="6"/>
      <c r="T11" s="7"/>
    </row>
    <row r="12" spans="1:20" s="4" customFormat="1" ht="20.25" customHeight="1" x14ac:dyDescent="0.25">
      <c r="A12" s="35"/>
      <c r="B12" s="36"/>
      <c r="C12" s="36"/>
      <c r="D12" s="36"/>
      <c r="E12" s="36"/>
      <c r="F12" s="62" t="s">
        <v>43</v>
      </c>
    </row>
    <row r="13" spans="1:20" s="4" customFormat="1" ht="21.75" customHeight="1" x14ac:dyDescent="0.25">
      <c r="A13" s="33"/>
      <c r="B13" s="66" t="s">
        <v>41</v>
      </c>
      <c r="C13" s="66"/>
      <c r="D13" s="38"/>
      <c r="E13" s="37"/>
      <c r="F13" s="65"/>
    </row>
    <row r="14" spans="1:20" s="4" customFormat="1" ht="21.75" customHeight="1" x14ac:dyDescent="0.25">
      <c r="A14" s="33"/>
      <c r="B14" s="66" t="s">
        <v>42</v>
      </c>
      <c r="C14" s="66"/>
      <c r="D14" s="38"/>
      <c r="E14" s="37"/>
      <c r="F14" s="65"/>
    </row>
    <row r="15" spans="1:20" s="4" customFormat="1" ht="21.75" customHeight="1" x14ac:dyDescent="0.25">
      <c r="A15" s="33"/>
      <c r="B15" s="66" t="s">
        <v>48</v>
      </c>
      <c r="C15" s="66"/>
      <c r="D15" s="38"/>
      <c r="E15" s="37"/>
      <c r="F15" s="65"/>
    </row>
    <row r="16" spans="1:20" s="4" customFormat="1" ht="21.75" customHeight="1" x14ac:dyDescent="0.25">
      <c r="A16" s="33"/>
      <c r="B16" s="66" t="s">
        <v>49</v>
      </c>
      <c r="C16" s="66"/>
      <c r="D16" s="38"/>
      <c r="E16" s="37"/>
      <c r="F16" s="65"/>
    </row>
    <row r="17" spans="1:11" s="4" customFormat="1" ht="21.75" customHeight="1" x14ac:dyDescent="0.25">
      <c r="A17" s="42"/>
      <c r="B17" s="67" t="s">
        <v>46</v>
      </c>
      <c r="C17" s="68"/>
      <c r="D17" s="39"/>
      <c r="E17" s="39"/>
      <c r="F17" s="41">
        <f>FLOOR(F13+F14-F15-F16,100)</f>
        <v>0</v>
      </c>
    </row>
    <row r="18" spans="1:11" s="4" customFormat="1" ht="21.75" customHeight="1" x14ac:dyDescent="0.25">
      <c r="A18" s="33"/>
      <c r="B18" s="68" t="s">
        <v>47</v>
      </c>
      <c r="C18" s="68"/>
      <c r="D18" s="39"/>
      <c r="E18" s="39"/>
      <c r="F18" s="63">
        <f>IF(F17&lt;0,0,IF(F17&lt;$B$26,2000,((F17-VLOOKUP(F17,$B$26:$E$30,1))*VLOOKUP(F17,$B$26:$E$30,3)+VLOOKUP(F17,$B$26:$E$30,4))))</f>
        <v>0</v>
      </c>
    </row>
    <row r="19" spans="1:11" s="4" customFormat="1" ht="21.75" customHeight="1" x14ac:dyDescent="0.25">
      <c r="A19" s="42"/>
      <c r="B19" s="69" t="s">
        <v>45</v>
      </c>
      <c r="C19" s="68"/>
      <c r="D19" s="39"/>
      <c r="E19" s="39"/>
      <c r="F19" s="65"/>
    </row>
    <row r="20" spans="1:11" s="4" customFormat="1" ht="21.75" customHeight="1" thickBot="1" x14ac:dyDescent="0.3">
      <c r="A20" s="33"/>
      <c r="B20" s="68" t="s">
        <v>7</v>
      </c>
      <c r="C20" s="68"/>
      <c r="D20" s="39"/>
      <c r="E20" s="39"/>
      <c r="F20" s="44">
        <f>MAX(F18-F19,2000)</f>
        <v>2000</v>
      </c>
    </row>
    <row r="21" spans="1:11" s="4" customFormat="1" ht="20.25" customHeight="1" thickTop="1" x14ac:dyDescent="0.25">
      <c r="A21" s="33"/>
      <c r="B21" s="39"/>
      <c r="C21" s="34"/>
      <c r="D21" s="34"/>
      <c r="E21" s="34"/>
      <c r="F21" s="41"/>
    </row>
    <row r="22" spans="1:11" customFormat="1" ht="19.149999999999999" customHeight="1" x14ac:dyDescent="0.25">
      <c r="A22" s="26"/>
      <c r="B22" s="83"/>
      <c r="C22" s="83"/>
      <c r="D22" s="83"/>
      <c r="E22" s="83"/>
      <c r="F22" s="83"/>
      <c r="G22" s="14"/>
    </row>
    <row r="23" spans="1:11" customFormat="1" ht="19.149999999999999" customHeight="1" x14ac:dyDescent="0.25">
      <c r="A23" s="26"/>
      <c r="B23" s="85" t="s">
        <v>40</v>
      </c>
      <c r="C23" s="85"/>
      <c r="D23" s="85"/>
      <c r="E23" s="85"/>
      <c r="F23" s="85"/>
      <c r="G23" s="14"/>
      <c r="K23" s="81"/>
    </row>
    <row r="24" spans="1:11" s="4" customFormat="1" ht="20.25" customHeight="1" x14ac:dyDescent="0.25">
      <c r="A24" s="35"/>
      <c r="B24" s="84" t="s">
        <v>4</v>
      </c>
      <c r="C24" s="84"/>
      <c r="D24" s="86" t="s">
        <v>0</v>
      </c>
      <c r="E24" s="87"/>
      <c r="F24" s="70"/>
    </row>
    <row r="25" spans="1:11" s="4" customFormat="1" ht="20.25" customHeight="1" x14ac:dyDescent="0.25">
      <c r="A25" s="35"/>
      <c r="B25" s="82" t="s">
        <v>24</v>
      </c>
      <c r="C25" s="82" t="s">
        <v>25</v>
      </c>
      <c r="D25" s="88"/>
      <c r="E25" s="89"/>
      <c r="F25" s="70"/>
    </row>
    <row r="26" spans="1:11" s="4" customFormat="1" ht="20.25" customHeight="1" x14ac:dyDescent="0.2">
      <c r="A26" s="35"/>
      <c r="B26" s="71">
        <v>0</v>
      </c>
      <c r="C26" s="71">
        <v>350000</v>
      </c>
      <c r="D26" s="72">
        <v>0</v>
      </c>
      <c r="E26" s="73">
        <v>0</v>
      </c>
      <c r="F26" s="70"/>
    </row>
    <row r="27" spans="1:11" s="4" customFormat="1" ht="20.25" customHeight="1" x14ac:dyDescent="0.2">
      <c r="A27" s="35"/>
      <c r="B27" s="71">
        <f>C26</f>
        <v>350000</v>
      </c>
      <c r="C27" s="71">
        <v>400000</v>
      </c>
      <c r="D27" s="72">
        <v>0.05</v>
      </c>
      <c r="E27" s="71">
        <f>(C26-B26)*D26</f>
        <v>0</v>
      </c>
      <c r="F27" s="70"/>
    </row>
    <row r="28" spans="1:11" s="4" customFormat="1" ht="20.25" customHeight="1" x14ac:dyDescent="0.2">
      <c r="A28" s="35"/>
      <c r="B28" s="71">
        <f>C27</f>
        <v>400000</v>
      </c>
      <c r="C28" s="71">
        <v>500000</v>
      </c>
      <c r="D28" s="72">
        <v>0.1</v>
      </c>
      <c r="E28" s="71">
        <f>(C27-B27)*D27</f>
        <v>2500</v>
      </c>
      <c r="F28" s="70"/>
    </row>
    <row r="29" spans="1:11" s="4" customFormat="1" ht="20.25" customHeight="1" x14ac:dyDescent="0.2">
      <c r="A29" s="35"/>
      <c r="B29" s="71">
        <f>C28</f>
        <v>500000</v>
      </c>
      <c r="C29" s="71">
        <v>600000</v>
      </c>
      <c r="D29" s="72">
        <v>0.15</v>
      </c>
      <c r="E29" s="71">
        <f>(C28-B28)*D28+E28</f>
        <v>12500</v>
      </c>
      <c r="F29" s="70"/>
    </row>
    <row r="30" spans="1:11" s="4" customFormat="1" ht="20.25" customHeight="1" x14ac:dyDescent="0.2">
      <c r="A30" s="35"/>
      <c r="B30" s="71">
        <f>C29</f>
        <v>600000</v>
      </c>
      <c r="C30" s="71">
        <v>99999999999</v>
      </c>
      <c r="D30" s="72">
        <v>0.2</v>
      </c>
      <c r="E30" s="71">
        <f>(C29-B29)*D29+E29</f>
        <v>27500</v>
      </c>
      <c r="F30" s="70"/>
    </row>
    <row r="31" spans="1:11" s="4" customFormat="1" ht="13.5" customHeight="1" x14ac:dyDescent="0.2">
      <c r="A31" s="35"/>
      <c r="B31" s="74"/>
      <c r="C31" s="74"/>
      <c r="D31" s="75"/>
      <c r="E31" s="74"/>
      <c r="F31" s="70"/>
    </row>
    <row r="32" spans="1:11" s="4" customFormat="1" ht="19.5" customHeight="1" x14ac:dyDescent="0.25">
      <c r="A32" s="35"/>
      <c r="B32" s="76"/>
      <c r="D32" s="61"/>
    </row>
    <row r="33" spans="1:6" customFormat="1" ht="20.25" customHeight="1" x14ac:dyDescent="0.25">
      <c r="A33" s="10"/>
    </row>
    <row r="34" spans="1:6" customFormat="1" ht="20.25" customHeight="1" x14ac:dyDescent="0.25">
      <c r="A34" s="10"/>
    </row>
    <row r="35" spans="1:6" customFormat="1" ht="20.25" customHeight="1" x14ac:dyDescent="0.25">
      <c r="A35" s="10"/>
    </row>
    <row r="36" spans="1:6" customFormat="1" ht="20.25" customHeight="1" x14ac:dyDescent="0.25">
      <c r="A36" s="10"/>
    </row>
    <row r="37" spans="1:6" customFormat="1" ht="20.25" customHeight="1" x14ac:dyDescent="0.25">
      <c r="A37" s="10"/>
    </row>
    <row r="38" spans="1:6" ht="20.25" customHeight="1" x14ac:dyDescent="0.25">
      <c r="B38" s="61"/>
      <c r="C38" s="61"/>
      <c r="E38" s="61"/>
      <c r="F38" s="61"/>
    </row>
    <row r="39" spans="1:6" ht="20.25" customHeight="1" x14ac:dyDescent="0.25">
      <c r="B39" s="61"/>
      <c r="C39" s="61"/>
      <c r="E39" s="61"/>
      <c r="F39" s="61"/>
    </row>
    <row r="40" spans="1:6" ht="20.25" customHeight="1" x14ac:dyDescent="0.25">
      <c r="B40" s="61"/>
      <c r="C40" s="61"/>
      <c r="E40" s="61"/>
      <c r="F40" s="61"/>
    </row>
    <row r="41" spans="1:6" ht="12.95" customHeight="1" x14ac:dyDescent="0.25">
      <c r="B41" s="61"/>
      <c r="C41" s="61"/>
      <c r="E41" s="61"/>
      <c r="F41" s="61"/>
    </row>
  </sheetData>
  <sheetProtection algorithmName="SHA-512" hashValue="10N5jKuSeLRtGz1fbkkv1MpVCp/jJETPSbHjmXa1hBsiD4P6/Nc1iy1uYbhl389h/Sb7xLtdoWl/tuj4FbvwXA==" saltValue="oUZtonMW2vmY0hERe8pViw==" spinCount="100000" sheet="1" selectLockedCells="1"/>
  <mergeCells count="4">
    <mergeCell ref="B22:F22"/>
    <mergeCell ref="B24:C24"/>
    <mergeCell ref="B23:F23"/>
    <mergeCell ref="D24:E25"/>
  </mergeCells>
  <pageMargins left="0.23622047244094491" right="0.23622047244094491" top="0.35433070866141736" bottom="0.35433070866141736" header="0.31496062992125984" footer="0.31496062992125984"/>
  <pageSetup paperSize="9" scale="65" orientation="portrait"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1"/>
  </sheetPr>
  <dimension ref="A1:T77"/>
  <sheetViews>
    <sheetView showGridLines="0" zoomScaleNormal="100" zoomScaleSheetLayoutView="100" workbookViewId="0">
      <selection activeCell="G12" sqref="G12"/>
    </sheetView>
  </sheetViews>
  <sheetFormatPr defaultColWidth="9.140625" defaultRowHeight="12.75" x14ac:dyDescent="0.2"/>
  <cols>
    <col min="1" max="1" width="8.7109375" style="8" customWidth="1"/>
    <col min="2" max="2" width="16.140625" style="9" customWidth="1"/>
    <col min="3" max="4" width="21.5703125" style="9" customWidth="1"/>
    <col min="5" max="5" width="16.28515625" style="9" customWidth="1"/>
    <col min="6" max="7" width="17.85546875" style="9" customWidth="1"/>
    <col min="8" max="8" width="21.42578125" style="9" customWidth="1"/>
    <col min="9" max="13" width="9.140625" style="9"/>
    <col min="14" max="14" width="9.140625" style="9" customWidth="1"/>
    <col min="15" max="16384" width="9.140625" style="9"/>
  </cols>
  <sheetData>
    <row r="1" spans="2:20" customFormat="1" ht="15" x14ac:dyDescent="0.25">
      <c r="F1" s="3"/>
      <c r="G1" s="3"/>
    </row>
    <row r="2" spans="2:20" customFormat="1" ht="15" x14ac:dyDescent="0.25">
      <c r="F2" s="3"/>
      <c r="G2" s="3"/>
    </row>
    <row r="3" spans="2:20" customFormat="1" ht="15" x14ac:dyDescent="0.25">
      <c r="F3" s="3"/>
      <c r="G3" s="3"/>
    </row>
    <row r="4" spans="2:20" customFormat="1" ht="15" x14ac:dyDescent="0.25">
      <c r="F4" s="3"/>
      <c r="G4" s="3"/>
    </row>
    <row r="5" spans="2:20" customFormat="1" ht="15" x14ac:dyDescent="0.25">
      <c r="F5" s="3"/>
      <c r="G5" s="3"/>
    </row>
    <row r="6" spans="2:20" customFormat="1" ht="15" x14ac:dyDescent="0.25">
      <c r="F6" s="3"/>
      <c r="G6" s="3"/>
    </row>
    <row r="7" spans="2:20" customFormat="1" ht="15" x14ac:dyDescent="0.25">
      <c r="F7" s="3"/>
      <c r="G7" s="3"/>
    </row>
    <row r="8" spans="2:20" customFormat="1" ht="30" customHeight="1" x14ac:dyDescent="0.45">
      <c r="B8" s="12" t="s">
        <v>29</v>
      </c>
      <c r="C8" s="11"/>
      <c r="D8" s="11"/>
      <c r="E8" s="11"/>
      <c r="F8" s="13"/>
      <c r="G8" s="13" t="s">
        <v>5</v>
      </c>
    </row>
    <row r="9" spans="2:20" customFormat="1" ht="15.75" customHeight="1" x14ac:dyDescent="0.25">
      <c r="F9" s="3"/>
      <c r="G9" s="3"/>
      <c r="S9" s="1"/>
      <c r="T9" s="1"/>
    </row>
    <row r="10" spans="2:20" s="4" customFormat="1" ht="20.25" customHeight="1" x14ac:dyDescent="0.25">
      <c r="B10" s="2" t="s">
        <v>1</v>
      </c>
      <c r="C10" s="2"/>
      <c r="D10" s="2"/>
      <c r="E10" s="2"/>
      <c r="F10" s="5"/>
      <c r="G10" s="5"/>
      <c r="S10" s="6"/>
      <c r="T10" s="7"/>
    </row>
    <row r="11" spans="2:20" s="4" customFormat="1" ht="20.25" customHeight="1" x14ac:dyDescent="0.25">
      <c r="B11" s="2"/>
      <c r="C11" s="2"/>
      <c r="D11" s="2"/>
      <c r="E11" s="2"/>
      <c r="F11" s="5"/>
      <c r="G11" s="5"/>
      <c r="S11" s="6"/>
      <c r="T11" s="7"/>
    </row>
    <row r="12" spans="2:20" s="4" customFormat="1" ht="20.25" customHeight="1" x14ac:dyDescent="0.25">
      <c r="B12" s="29" t="s">
        <v>11</v>
      </c>
      <c r="C12" s="2"/>
      <c r="D12" s="2"/>
      <c r="E12" s="2"/>
      <c r="F12" s="30"/>
      <c r="G12" s="57">
        <v>1</v>
      </c>
      <c r="S12" s="6"/>
      <c r="T12" s="7"/>
    </row>
    <row r="13" spans="2:20" s="4" customFormat="1" ht="20.25" customHeight="1" x14ac:dyDescent="0.25">
      <c r="B13" s="29" t="s">
        <v>10</v>
      </c>
      <c r="C13" s="2"/>
      <c r="D13" s="2"/>
      <c r="E13" s="2"/>
      <c r="F13" s="30"/>
      <c r="G13" s="58" t="s">
        <v>8</v>
      </c>
      <c r="S13" s="6"/>
      <c r="T13" s="7"/>
    </row>
    <row r="14" spans="2:20" s="4" customFormat="1" ht="20.25" customHeight="1" x14ac:dyDescent="0.25">
      <c r="B14" s="29"/>
      <c r="C14" s="2"/>
      <c r="D14" s="2"/>
      <c r="E14" s="2"/>
      <c r="F14" s="5"/>
      <c r="G14" s="5"/>
      <c r="S14" s="6"/>
      <c r="T14" s="7"/>
    </row>
    <row r="15" spans="2:20" s="4" customFormat="1" ht="20.25" customHeight="1" x14ac:dyDescent="0.25">
      <c r="C15" s="2"/>
      <c r="D15" s="2"/>
      <c r="E15" s="2"/>
      <c r="F15" s="46"/>
      <c r="G15" s="46" t="s">
        <v>6</v>
      </c>
      <c r="S15" s="6"/>
      <c r="T15" s="7"/>
    </row>
    <row r="16" spans="2:20" s="4" customFormat="1" ht="20.25" customHeight="1" x14ac:dyDescent="0.25">
      <c r="B16" s="2"/>
      <c r="C16" s="2"/>
      <c r="D16" s="2"/>
      <c r="E16" s="2"/>
      <c r="F16" s="31"/>
      <c r="G16" s="32" t="s">
        <v>14</v>
      </c>
      <c r="S16" s="6"/>
      <c r="T16" s="7"/>
    </row>
    <row r="17" spans="1:14" s="4" customFormat="1" ht="20.25" customHeight="1" x14ac:dyDescent="0.25">
      <c r="A17" s="33"/>
      <c r="B17" s="37" t="s">
        <v>13</v>
      </c>
      <c r="C17" s="37"/>
      <c r="D17" s="38"/>
      <c r="E17" s="37"/>
      <c r="F17" s="37"/>
      <c r="G17" s="59">
        <v>0</v>
      </c>
    </row>
    <row r="18" spans="1:14" s="4" customFormat="1" ht="20.25" customHeight="1" x14ac:dyDescent="0.25">
      <c r="A18" s="33"/>
      <c r="B18" s="37" t="s">
        <v>30</v>
      </c>
      <c r="C18" s="37"/>
      <c r="D18" s="38"/>
      <c r="E18" s="37"/>
      <c r="F18" s="37"/>
      <c r="G18" s="59">
        <v>0</v>
      </c>
    </row>
    <row r="19" spans="1:14" s="4" customFormat="1" ht="20.25" customHeight="1" x14ac:dyDescent="0.25">
      <c r="A19" s="33"/>
      <c r="B19" s="38" t="s">
        <v>9</v>
      </c>
      <c r="C19" s="37"/>
      <c r="D19" s="29"/>
      <c r="E19" s="37"/>
      <c r="F19" s="37"/>
      <c r="G19" s="59">
        <v>0</v>
      </c>
      <c r="N19" s="48"/>
    </row>
    <row r="20" spans="1:14" s="4" customFormat="1" ht="20.25" customHeight="1" x14ac:dyDescent="0.25">
      <c r="A20" s="33"/>
      <c r="B20" s="29" t="s">
        <v>21</v>
      </c>
      <c r="C20" s="37"/>
      <c r="D20" s="29"/>
      <c r="E20" s="37"/>
      <c r="F20" s="37"/>
      <c r="G20" s="59">
        <v>0</v>
      </c>
    </row>
    <row r="21" spans="1:14" s="4" customFormat="1" ht="20.25" customHeight="1" x14ac:dyDescent="0.25">
      <c r="A21" s="33"/>
      <c r="B21" s="39" t="s">
        <v>39</v>
      </c>
      <c r="C21" s="37"/>
      <c r="D21" s="29"/>
      <c r="E21" s="37"/>
      <c r="F21" s="37"/>
      <c r="G21" s="40">
        <f>SUM(G17:G20)</f>
        <v>0</v>
      </c>
    </row>
    <row r="22" spans="1:14" s="4" customFormat="1" ht="20.25" customHeight="1" x14ac:dyDescent="0.25">
      <c r="A22" s="33"/>
      <c r="B22" s="29"/>
      <c r="C22" s="37"/>
      <c r="D22" s="29"/>
      <c r="E22" s="37"/>
      <c r="F22" s="37"/>
      <c r="G22" s="37"/>
    </row>
    <row r="23" spans="1:14" s="4" customFormat="1" ht="20.25" customHeight="1" x14ac:dyDescent="0.25">
      <c r="A23" s="42"/>
      <c r="B23" s="29" t="s">
        <v>31</v>
      </c>
      <c r="C23" s="29"/>
      <c r="D23" s="29"/>
      <c r="E23" s="29"/>
      <c r="F23" s="37"/>
      <c r="G23" s="37">
        <f>IF(G12&lt;=0,0,IF(G12&gt;12,G17,G17*12/G12))</f>
        <v>0</v>
      </c>
    </row>
    <row r="24" spans="1:14" s="4" customFormat="1" ht="20.25" customHeight="1" x14ac:dyDescent="0.25">
      <c r="A24" s="42"/>
      <c r="B24" s="29" t="s">
        <v>32</v>
      </c>
      <c r="C24" s="29"/>
      <c r="D24" s="29"/>
      <c r="E24" s="29"/>
      <c r="F24" s="37"/>
      <c r="G24" s="37">
        <f>G23+G18</f>
        <v>0</v>
      </c>
    </row>
    <row r="25" spans="1:14" s="4" customFormat="1" ht="20.25" customHeight="1" x14ac:dyDescent="0.25">
      <c r="A25" s="42"/>
      <c r="B25" s="39"/>
      <c r="C25" s="39"/>
      <c r="D25" s="39"/>
      <c r="E25" s="39"/>
      <c r="F25" s="37"/>
      <c r="G25" s="41"/>
    </row>
    <row r="26" spans="1:14" s="4" customFormat="1" ht="20.25" customHeight="1" x14ac:dyDescent="0.25">
      <c r="A26" s="42"/>
      <c r="B26" s="29" t="s">
        <v>33</v>
      </c>
      <c r="C26" s="39"/>
      <c r="D26" s="39"/>
      <c r="E26" s="39"/>
      <c r="F26" s="37"/>
      <c r="G26" s="37">
        <f>F60</f>
        <v>0</v>
      </c>
    </row>
    <row r="27" spans="1:14" s="4" customFormat="1" ht="20.25" customHeight="1" x14ac:dyDescent="0.25">
      <c r="A27" s="42"/>
      <c r="B27" s="29" t="s">
        <v>34</v>
      </c>
      <c r="C27" s="39"/>
      <c r="D27" s="39"/>
      <c r="E27" s="39"/>
      <c r="F27" s="37"/>
      <c r="G27" s="37">
        <f>F69</f>
        <v>0</v>
      </c>
    </row>
    <row r="28" spans="1:14" s="4" customFormat="1" ht="20.25" customHeight="1" x14ac:dyDescent="0.25">
      <c r="A28" s="42"/>
      <c r="B28" s="39" t="s">
        <v>35</v>
      </c>
      <c r="C28" s="39"/>
      <c r="D28" s="39"/>
      <c r="E28" s="39"/>
      <c r="F28" s="37"/>
      <c r="G28" s="40">
        <f>G26-G27</f>
        <v>0</v>
      </c>
    </row>
    <row r="29" spans="1:14" s="4" customFormat="1" ht="20.25" customHeight="1" x14ac:dyDescent="0.25">
      <c r="A29" s="42"/>
      <c r="B29" s="39"/>
      <c r="C29" s="39"/>
      <c r="D29" s="39"/>
      <c r="E29" s="39"/>
      <c r="F29" s="37"/>
      <c r="G29" s="41"/>
    </row>
    <row r="30" spans="1:14" s="4" customFormat="1" ht="20.25" customHeight="1" x14ac:dyDescent="0.25">
      <c r="A30" s="33"/>
      <c r="B30" s="39" t="s">
        <v>17</v>
      </c>
      <c r="C30" s="34"/>
      <c r="D30" s="34"/>
      <c r="E30" s="34"/>
      <c r="F30" s="37"/>
      <c r="G30" s="41">
        <f>IF(G13="no",0,250*G12)</f>
        <v>0</v>
      </c>
    </row>
    <row r="31" spans="1:14" s="4" customFormat="1" ht="20.25" customHeight="1" x14ac:dyDescent="0.25">
      <c r="A31" s="33"/>
      <c r="B31" s="39"/>
      <c r="C31" s="34"/>
      <c r="D31" s="34"/>
      <c r="E31" s="34"/>
      <c r="F31" s="37"/>
      <c r="G31" s="41"/>
    </row>
    <row r="32" spans="1:14" s="4" customFormat="1" ht="20.25" customHeight="1" x14ac:dyDescent="0.25">
      <c r="A32" s="33"/>
      <c r="B32" s="29" t="s">
        <v>36</v>
      </c>
      <c r="C32" s="29"/>
      <c r="D32" s="29"/>
      <c r="E32" s="29"/>
      <c r="F32" s="37"/>
      <c r="G32" s="37">
        <f>G27/12*G12</f>
        <v>0</v>
      </c>
      <c r="I32" s="48"/>
      <c r="J32" s="48"/>
    </row>
    <row r="33" spans="1:11" s="4" customFormat="1" ht="20.25" customHeight="1" x14ac:dyDescent="0.25">
      <c r="A33" s="33"/>
      <c r="B33" s="29" t="s">
        <v>37</v>
      </c>
      <c r="C33" s="29"/>
      <c r="D33" s="29"/>
      <c r="E33" s="29"/>
      <c r="F33" s="37"/>
      <c r="G33" s="37">
        <f>G28</f>
        <v>0</v>
      </c>
      <c r="I33" s="48"/>
      <c r="J33" s="48"/>
    </row>
    <row r="34" spans="1:11" s="4" customFormat="1" ht="20.25" customHeight="1" x14ac:dyDescent="0.25">
      <c r="A34" s="33"/>
      <c r="B34" s="29" t="s">
        <v>38</v>
      </c>
      <c r="C34" s="29"/>
      <c r="D34" s="29"/>
      <c r="E34" s="29"/>
      <c r="F34" s="37"/>
      <c r="G34" s="37">
        <f>IF((G32+G33)&gt;G30,G30,G32)</f>
        <v>0</v>
      </c>
      <c r="I34" s="48"/>
      <c r="J34" s="48"/>
    </row>
    <row r="35" spans="1:11" s="4" customFormat="1" ht="20.25" customHeight="1" x14ac:dyDescent="0.25">
      <c r="A35" s="33"/>
      <c r="B35" s="39" t="s">
        <v>15</v>
      </c>
      <c r="C35" s="49"/>
      <c r="D35" s="49"/>
      <c r="E35" s="49"/>
      <c r="F35" s="41"/>
      <c r="G35" s="40">
        <f>(G32+G33)-G34</f>
        <v>0</v>
      </c>
    </row>
    <row r="36" spans="1:11" s="4" customFormat="1" ht="20.25" customHeight="1" x14ac:dyDescent="0.25">
      <c r="A36" s="33"/>
      <c r="B36" s="29" t="s">
        <v>16</v>
      </c>
      <c r="C36" s="34"/>
      <c r="D36" s="34"/>
      <c r="E36" s="34"/>
      <c r="F36" s="37"/>
      <c r="G36" s="60">
        <v>0</v>
      </c>
    </row>
    <row r="37" spans="1:11" s="4" customFormat="1" ht="20.25" customHeight="1" x14ac:dyDescent="0.25">
      <c r="A37" s="33"/>
      <c r="B37" s="39" t="s">
        <v>20</v>
      </c>
      <c r="C37" s="49"/>
      <c r="D37" s="49"/>
      <c r="E37" s="49"/>
      <c r="G37" s="41">
        <f>IF(G34=0,G32-G36,G35-G36)</f>
        <v>0</v>
      </c>
    </row>
    <row r="38" spans="1:11" s="4" customFormat="1" ht="20.25" customHeight="1" x14ac:dyDescent="0.25">
      <c r="A38" s="33"/>
      <c r="B38" s="39"/>
      <c r="C38" s="34"/>
      <c r="D38" s="34"/>
      <c r="E38" s="34"/>
      <c r="F38" s="37"/>
      <c r="G38" s="41"/>
    </row>
    <row r="39" spans="1:11" s="4" customFormat="1" ht="20.25" customHeight="1" x14ac:dyDescent="0.25">
      <c r="A39" s="33"/>
      <c r="B39" s="2" t="s">
        <v>19</v>
      </c>
      <c r="C39" s="34"/>
      <c r="D39" s="34"/>
      <c r="E39" s="34"/>
      <c r="F39" s="37"/>
      <c r="G39" s="47">
        <f>G30-G34</f>
        <v>0</v>
      </c>
    </row>
    <row r="40" spans="1:11" s="4" customFormat="1" ht="20.25" customHeight="1" x14ac:dyDescent="0.25">
      <c r="A40" s="33"/>
      <c r="B40" s="39"/>
      <c r="C40" s="34"/>
      <c r="D40" s="34"/>
      <c r="E40" s="34"/>
      <c r="F40" s="37"/>
      <c r="G40" s="41"/>
    </row>
    <row r="41" spans="1:11" s="4" customFormat="1" ht="20.25" customHeight="1" x14ac:dyDescent="0.25">
      <c r="A41" s="33"/>
      <c r="B41" s="39" t="s">
        <v>12</v>
      </c>
      <c r="C41" s="34"/>
      <c r="D41" s="34"/>
      <c r="E41" s="34"/>
      <c r="F41" s="37"/>
      <c r="G41" s="41">
        <f>IF(G19&gt;36000,(G19-36000)*0.25,0)</f>
        <v>0</v>
      </c>
    </row>
    <row r="42" spans="1:11" s="4" customFormat="1" ht="20.25" customHeight="1" x14ac:dyDescent="0.25">
      <c r="A42" s="33"/>
      <c r="B42" s="29" t="s">
        <v>16</v>
      </c>
      <c r="C42" s="34"/>
      <c r="D42" s="34"/>
      <c r="E42" s="34"/>
      <c r="F42" s="37"/>
      <c r="G42" s="60">
        <v>0</v>
      </c>
    </row>
    <row r="43" spans="1:11" s="4" customFormat="1" ht="20.25" customHeight="1" x14ac:dyDescent="0.25">
      <c r="A43" s="33"/>
      <c r="B43" s="39" t="s">
        <v>18</v>
      </c>
      <c r="C43" s="34"/>
      <c r="D43" s="34"/>
      <c r="E43" s="34"/>
      <c r="G43" s="41">
        <f>G41-G42</f>
        <v>0</v>
      </c>
    </row>
    <row r="44" spans="1:11" s="4" customFormat="1" ht="20.25" customHeight="1" x14ac:dyDescent="0.25">
      <c r="A44" s="33"/>
      <c r="B44" s="39"/>
      <c r="C44" s="34"/>
      <c r="D44" s="34"/>
      <c r="E44" s="34"/>
      <c r="F44" s="43"/>
      <c r="G44" s="43"/>
      <c r="K44" s="47"/>
    </row>
    <row r="45" spans="1:11" s="4" customFormat="1" ht="20.25" customHeight="1" x14ac:dyDescent="0.25">
      <c r="A45" s="33"/>
      <c r="B45" s="39" t="s">
        <v>22</v>
      </c>
      <c r="C45" s="34"/>
      <c r="D45" s="34"/>
      <c r="E45" s="34"/>
      <c r="F45" s="37"/>
      <c r="G45" s="41">
        <f>IF(G20&lt;35000,0,(G20-35000)*0.1)</f>
        <v>0</v>
      </c>
    </row>
    <row r="46" spans="1:11" s="4" customFormat="1" ht="20.25" customHeight="1" x14ac:dyDescent="0.25">
      <c r="A46" s="33"/>
      <c r="B46" s="29" t="s">
        <v>16</v>
      </c>
      <c r="C46" s="34"/>
      <c r="D46" s="34"/>
      <c r="E46" s="34"/>
      <c r="F46" s="37"/>
      <c r="G46" s="60">
        <v>0</v>
      </c>
    </row>
    <row r="47" spans="1:11" s="4" customFormat="1" ht="20.25" customHeight="1" x14ac:dyDescent="0.25">
      <c r="A47" s="33"/>
      <c r="B47" s="39" t="s">
        <v>23</v>
      </c>
      <c r="C47" s="34"/>
      <c r="D47" s="34"/>
      <c r="E47" s="34"/>
      <c r="G47" s="41">
        <f>G45-G46</f>
        <v>0</v>
      </c>
    </row>
    <row r="48" spans="1:11" s="4" customFormat="1" ht="20.25" customHeight="1" x14ac:dyDescent="0.25">
      <c r="A48" s="33"/>
      <c r="B48" s="39"/>
      <c r="C48" s="34"/>
      <c r="D48" s="34"/>
      <c r="E48" s="34"/>
      <c r="F48" s="41"/>
    </row>
    <row r="49" spans="1:8" s="4" customFormat="1" ht="20.25" customHeight="1" thickBot="1" x14ac:dyDescent="0.3">
      <c r="A49" s="33"/>
      <c r="B49" s="39" t="s">
        <v>7</v>
      </c>
      <c r="C49" s="34"/>
      <c r="D49" s="34"/>
      <c r="E49" s="34"/>
      <c r="G49" s="44">
        <f>G37+G43+G47</f>
        <v>0</v>
      </c>
    </row>
    <row r="50" spans="1:8" customFormat="1" ht="20.25" customHeight="1" thickTop="1" x14ac:dyDescent="0.25">
      <c r="A50" s="26"/>
      <c r="B50" s="27"/>
      <c r="C50" s="25"/>
      <c r="D50" s="25"/>
      <c r="E50" s="25"/>
      <c r="F50" s="15"/>
      <c r="G50" s="14"/>
    </row>
    <row r="51" spans="1:8" customFormat="1" ht="44.25" customHeight="1" x14ac:dyDescent="0.25">
      <c r="A51" s="26"/>
      <c r="B51" s="83" t="str">
        <f>IF(G13="yes","Note that in this calculation the disability tax credit reduces only the tax calculated as be tax tables. this is so that the tax calculation can balance back to the one calculated in VIP Premier.",".")</f>
        <v>.</v>
      </c>
      <c r="C51" s="83"/>
      <c r="D51" s="83"/>
      <c r="E51" s="83"/>
      <c r="F51" s="83"/>
      <c r="G51" s="83"/>
      <c r="H51" s="52"/>
    </row>
    <row r="52" spans="1:8" customFormat="1" ht="20.25" customHeight="1" x14ac:dyDescent="0.25">
      <c r="A52" s="26"/>
      <c r="B52" s="56"/>
      <c r="C52" s="56"/>
      <c r="D52" s="56"/>
      <c r="E52" s="56"/>
      <c r="F52" s="56"/>
      <c r="G52" s="56"/>
      <c r="H52" s="52"/>
    </row>
    <row r="53" spans="1:8" customFormat="1" ht="20.25" customHeight="1" x14ac:dyDescent="0.25">
      <c r="A53" s="10"/>
      <c r="B53" s="29" t="s">
        <v>33</v>
      </c>
      <c r="C53" s="28"/>
      <c r="D53" s="28"/>
      <c r="E53" s="28"/>
      <c r="F53" s="16"/>
      <c r="G53" s="16"/>
    </row>
    <row r="54" spans="1:8" customFormat="1" ht="20.25" customHeight="1" x14ac:dyDescent="0.25">
      <c r="A54" s="10"/>
      <c r="B54" s="92" t="s">
        <v>28</v>
      </c>
      <c r="C54" s="92"/>
      <c r="D54" s="93" t="s">
        <v>26</v>
      </c>
      <c r="E54" s="94" t="s">
        <v>0</v>
      </c>
      <c r="F54" s="93" t="s">
        <v>27</v>
      </c>
      <c r="G54" s="95"/>
    </row>
    <row r="55" spans="1:8" customFormat="1" ht="20.25" customHeight="1" x14ac:dyDescent="0.25">
      <c r="A55" s="10"/>
      <c r="B55" s="50" t="s">
        <v>24</v>
      </c>
      <c r="C55" s="50" t="s">
        <v>25</v>
      </c>
      <c r="D55" s="93"/>
      <c r="E55" s="94"/>
      <c r="F55" s="93"/>
      <c r="G55" s="95"/>
    </row>
    <row r="56" spans="1:8" customFormat="1" ht="20.25" customHeight="1" x14ac:dyDescent="0.25">
      <c r="A56" s="10"/>
      <c r="B56" s="17">
        <v>0</v>
      </c>
      <c r="C56" s="17">
        <v>36000</v>
      </c>
      <c r="D56" s="18">
        <f>IF(G24&lt;=C56,G24,C56)</f>
        <v>0</v>
      </c>
      <c r="E56" s="54">
        <v>0</v>
      </c>
      <c r="F56" s="20">
        <f>D56*E56</f>
        <v>0</v>
      </c>
      <c r="G56" s="15"/>
    </row>
    <row r="57" spans="1:8" customFormat="1" ht="20.25" customHeight="1" x14ac:dyDescent="0.25">
      <c r="A57" s="10"/>
      <c r="B57" s="19">
        <v>36000.01</v>
      </c>
      <c r="C57" s="19">
        <v>45600</v>
      </c>
      <c r="D57" s="45">
        <f>IF(G$24&gt;=B57,IF(G$24&lt;=C57,G$24-C56,C57-C56),0)</f>
        <v>0</v>
      </c>
      <c r="E57" s="55">
        <v>0.25</v>
      </c>
      <c r="F57" s="20">
        <f t="shared" ref="F57:F59" si="0">D57*E57</f>
        <v>0</v>
      </c>
      <c r="G57" s="15"/>
    </row>
    <row r="58" spans="1:8" customFormat="1" ht="20.25" customHeight="1" x14ac:dyDescent="0.25">
      <c r="A58" s="10"/>
      <c r="B58" s="19">
        <v>45600.01</v>
      </c>
      <c r="C58" s="19">
        <v>70800</v>
      </c>
      <c r="D58" s="45">
        <f>IF(G$24&gt;=B58,IF(G$24&lt;=C58,G$24-C57,C58-C57),0)</f>
        <v>0</v>
      </c>
      <c r="E58" s="55">
        <v>0.3</v>
      </c>
      <c r="F58" s="20">
        <f t="shared" si="0"/>
        <v>0</v>
      </c>
      <c r="G58" s="15"/>
    </row>
    <row r="59" spans="1:8" customFormat="1" ht="20.25" customHeight="1" x14ac:dyDescent="0.25">
      <c r="A59" s="10"/>
      <c r="B59" s="19">
        <v>70800.009999999995</v>
      </c>
      <c r="C59" s="21" t="s">
        <v>2</v>
      </c>
      <c r="D59" s="20">
        <f>IF(G24&gt;=B59,G24-C58,0)</f>
        <v>0</v>
      </c>
      <c r="E59" s="55">
        <v>0.35</v>
      </c>
      <c r="F59" s="20">
        <f t="shared" si="0"/>
        <v>0</v>
      </c>
      <c r="G59" s="15"/>
    </row>
    <row r="60" spans="1:8" customFormat="1" ht="20.25" customHeight="1" thickBot="1" x14ac:dyDescent="0.3">
      <c r="A60" s="10"/>
      <c r="B60" s="22"/>
      <c r="C60" s="22"/>
      <c r="D60" s="23">
        <f>SUM(D56:D59)</f>
        <v>0</v>
      </c>
      <c r="E60" s="24"/>
      <c r="F60" s="23">
        <f>SUM(F56:F59)</f>
        <v>0</v>
      </c>
      <c r="G60" s="14"/>
    </row>
    <row r="61" spans="1:8" customFormat="1" ht="20.25" customHeight="1" x14ac:dyDescent="0.25">
      <c r="A61" s="10"/>
      <c r="B61" s="22"/>
      <c r="C61" s="22"/>
      <c r="D61" s="14"/>
      <c r="E61" s="53"/>
      <c r="F61" s="14"/>
      <c r="G61" s="14"/>
    </row>
    <row r="62" spans="1:8" customFormat="1" ht="20.25" customHeight="1" x14ac:dyDescent="0.25">
      <c r="A62" s="10"/>
      <c r="B62" s="29" t="s">
        <v>34</v>
      </c>
    </row>
    <row r="63" spans="1:8" customFormat="1" ht="20.25" customHeight="1" x14ac:dyDescent="0.25">
      <c r="A63" s="10"/>
      <c r="B63" s="92" t="s">
        <v>28</v>
      </c>
      <c r="C63" s="92"/>
      <c r="D63" s="93" t="s">
        <v>26</v>
      </c>
      <c r="E63" s="94" t="s">
        <v>0</v>
      </c>
      <c r="F63" s="93" t="s">
        <v>27</v>
      </c>
      <c r="G63" s="95"/>
    </row>
    <row r="64" spans="1:8" customFormat="1" ht="20.25" customHeight="1" x14ac:dyDescent="0.25">
      <c r="A64" s="10"/>
      <c r="B64" s="50" t="s">
        <v>24</v>
      </c>
      <c r="C64" s="50" t="s">
        <v>25</v>
      </c>
      <c r="D64" s="93"/>
      <c r="E64" s="94"/>
      <c r="F64" s="93"/>
      <c r="G64" s="95"/>
    </row>
    <row r="65" spans="1:7" customFormat="1" ht="20.25" customHeight="1" x14ac:dyDescent="0.25">
      <c r="A65" s="10"/>
      <c r="B65" s="17">
        <v>0</v>
      </c>
      <c r="C65" s="17">
        <v>36000</v>
      </c>
      <c r="D65" s="18">
        <f>IF(G23&lt;=C65,G23,C65)</f>
        <v>0</v>
      </c>
      <c r="E65" s="54">
        <v>0</v>
      </c>
      <c r="F65" s="20">
        <f>D65*E65</f>
        <v>0</v>
      </c>
      <c r="G65" s="15"/>
    </row>
    <row r="66" spans="1:7" customFormat="1" ht="20.25" customHeight="1" x14ac:dyDescent="0.25">
      <c r="A66" s="10"/>
      <c r="B66" s="19">
        <v>36000.01</v>
      </c>
      <c r="C66" s="19">
        <v>45600</v>
      </c>
      <c r="D66" s="45">
        <f>IF(G$23&gt;=B66,IF(G$23&lt;=C66,G$23-C65,C66-C65),0)</f>
        <v>0</v>
      </c>
      <c r="E66" s="55">
        <v>0.25</v>
      </c>
      <c r="F66" s="20">
        <f t="shared" ref="F66:F68" si="1">D66*E66</f>
        <v>0</v>
      </c>
      <c r="G66" s="15"/>
    </row>
    <row r="67" spans="1:7" customFormat="1" ht="20.25" customHeight="1" x14ac:dyDescent="0.25">
      <c r="A67" s="10"/>
      <c r="B67" s="19">
        <v>45600.01</v>
      </c>
      <c r="C67" s="19">
        <v>70800</v>
      </c>
      <c r="D67" s="45">
        <f>IF(G$23&gt;=B67,IF(G$23&lt;=C67,G$23-C66,C67-C66),0)</f>
        <v>0</v>
      </c>
      <c r="E67" s="55">
        <v>0.3</v>
      </c>
      <c r="F67" s="20">
        <f t="shared" si="1"/>
        <v>0</v>
      </c>
      <c r="G67" s="15"/>
    </row>
    <row r="68" spans="1:7" customFormat="1" ht="20.25" customHeight="1" x14ac:dyDescent="0.25">
      <c r="A68" s="10"/>
      <c r="B68" s="19">
        <v>70800.009999999995</v>
      </c>
      <c r="C68" s="21" t="s">
        <v>2</v>
      </c>
      <c r="D68" s="20">
        <f>IF(G23&gt;=B68,G23-C67,0)</f>
        <v>0</v>
      </c>
      <c r="E68" s="55">
        <v>0.35</v>
      </c>
      <c r="F68" s="20">
        <f t="shared" si="1"/>
        <v>0</v>
      </c>
      <c r="G68" s="15"/>
    </row>
    <row r="69" spans="1:7" customFormat="1" ht="20.25" customHeight="1" thickBot="1" x14ac:dyDescent="0.3">
      <c r="A69" s="10"/>
      <c r="B69" s="22"/>
      <c r="C69" s="22"/>
      <c r="D69" s="23">
        <f>SUM(D65:D68)</f>
        <v>0</v>
      </c>
      <c r="E69" s="24"/>
      <c r="F69" s="23">
        <f>SUM(F65:F68)</f>
        <v>0</v>
      </c>
      <c r="G69" s="14"/>
    </row>
    <row r="70" spans="1:7" customFormat="1" ht="20.25" customHeight="1" x14ac:dyDescent="0.25">
      <c r="A70" s="10"/>
    </row>
    <row r="71" spans="1:7" customFormat="1" ht="20.25" customHeight="1" x14ac:dyDescent="0.25">
      <c r="A71" s="10"/>
    </row>
    <row r="72" spans="1:7" customFormat="1" ht="20.25" customHeight="1" x14ac:dyDescent="0.25">
      <c r="A72" s="10"/>
      <c r="B72" s="90" t="s">
        <v>3</v>
      </c>
      <c r="C72" s="91"/>
      <c r="D72" s="91"/>
      <c r="E72" s="91"/>
      <c r="F72" s="91"/>
      <c r="G72" s="51"/>
    </row>
    <row r="73" spans="1:7" customFormat="1" ht="20.25" customHeight="1" x14ac:dyDescent="0.25">
      <c r="A73" s="10"/>
      <c r="B73" s="91"/>
      <c r="C73" s="91"/>
      <c r="D73" s="91"/>
      <c r="E73" s="91"/>
      <c r="F73" s="91"/>
      <c r="G73" s="51"/>
    </row>
    <row r="74" spans="1:7" ht="20.25" customHeight="1" x14ac:dyDescent="0.25">
      <c r="B74" s="91"/>
      <c r="C74" s="91"/>
      <c r="D74" s="91"/>
      <c r="E74" s="91"/>
      <c r="F74" s="91"/>
      <c r="G74" s="51"/>
    </row>
    <row r="75" spans="1:7" ht="20.25" customHeight="1" x14ac:dyDescent="0.25">
      <c r="B75" s="91"/>
      <c r="C75" s="91"/>
      <c r="D75" s="91"/>
      <c r="E75" s="91"/>
      <c r="F75" s="91"/>
      <c r="G75" s="51"/>
    </row>
    <row r="76" spans="1:7" ht="20.25" customHeight="1" x14ac:dyDescent="0.25">
      <c r="B76" s="91"/>
      <c r="C76" s="91"/>
      <c r="D76" s="91"/>
      <c r="E76" s="91"/>
      <c r="F76" s="91"/>
      <c r="G76" s="51"/>
    </row>
    <row r="77" spans="1:7" ht="15" x14ac:dyDescent="0.25">
      <c r="B77" s="91"/>
      <c r="C77" s="91"/>
      <c r="D77" s="91"/>
      <c r="E77" s="91"/>
      <c r="F77" s="91"/>
      <c r="G77" s="51"/>
    </row>
  </sheetData>
  <sheetProtection selectLockedCells="1"/>
  <mergeCells count="12">
    <mergeCell ref="G54:G55"/>
    <mergeCell ref="B51:G51"/>
    <mergeCell ref="B63:C63"/>
    <mergeCell ref="D63:D64"/>
    <mergeCell ref="E63:E64"/>
    <mergeCell ref="F63:F64"/>
    <mergeCell ref="G63:G64"/>
    <mergeCell ref="B72:F77"/>
    <mergeCell ref="B54:C54"/>
    <mergeCell ref="D54:D55"/>
    <mergeCell ref="E54:E55"/>
    <mergeCell ref="F54:F55"/>
  </mergeCells>
  <dataValidations count="1">
    <dataValidation type="list" allowBlank="1" showErrorMessage="1" errorTitle="Make a selection" error="Please choose &quot;YES&quot; or &quot;NO&quot; from the drop down list." sqref="G13" xr:uid="{00000000-0002-0000-0200-000000000000}">
      <formula1>QUESTIONS</formula1>
    </dataValidation>
  </dataValidations>
  <pageMargins left="0.23622047244094491" right="0.23622047244094491" top="0.35433070866141736" bottom="0.35433070866141736" header="0.31496062992125984" footer="0.31496062992125984"/>
  <pageSetup paperSize="9" scale="65" orientation="portrait"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65D634177DB1B42899143E3DB436087" ma:contentTypeVersion="19" ma:contentTypeDescription="Create a new document." ma:contentTypeScope="" ma:versionID="30fc0fa383de4e4d9ada61ecffda4811">
  <xsd:schema xmlns:xsd="http://www.w3.org/2001/XMLSchema" xmlns:xs="http://www.w3.org/2001/XMLSchema" xmlns:p="http://schemas.microsoft.com/office/2006/metadata/properties" xmlns:ns1="http://schemas.microsoft.com/sharepoint/v3" xmlns:ns2="71037282-4172-42af-8e02-c41ee92b0631" xmlns:ns3="20291ebb-8fd5-4a4a-b5a6-ec5249e68ab7" targetNamespace="http://schemas.microsoft.com/office/2006/metadata/properties" ma:root="true" ma:fieldsID="ac2491c323cc6a5fdaa5a9574a66d275" ns1:_="" ns2:_="" ns3:_="">
    <xsd:import namespace="http://schemas.microsoft.com/sharepoint/v3"/>
    <xsd:import namespace="71037282-4172-42af-8e02-c41ee92b0631"/>
    <xsd:import namespace="20291ebb-8fd5-4a4a-b5a6-ec5249e68ab7"/>
    <xsd:element name="properties">
      <xsd:complexType>
        <xsd:sequence>
          <xsd:element name="documentManagement">
            <xsd:complexType>
              <xsd:all>
                <xsd:element ref="ns2:MediaServiceMetadata" minOccurs="0"/>
                <xsd:element ref="ns2:MediaServiceFastMetadata" minOccurs="0"/>
                <xsd:element ref="ns2:MediaServiceAutoTags" minOccurs="0"/>
                <xsd:element ref="ns3:SharedWithUsers" minOccurs="0"/>
                <xsd:element ref="ns3:SharedWithDetails" minOccurs="0"/>
                <xsd:element ref="ns1:_ip_UnifiedCompliancePolicyProperties" minOccurs="0"/>
                <xsd:element ref="ns1:_ip_UnifiedCompliancePolicyUIAction" minOccurs="0"/>
                <xsd:element ref="ns2:MediaServiceDateTaken" minOccurs="0"/>
                <xsd:element ref="ns2:MediaServiceOCR" minOccurs="0"/>
                <xsd:element ref="ns2:MediaServiceEventHashCode" minOccurs="0"/>
                <xsd:element ref="ns2:MediaServiceGenerationTime" minOccurs="0"/>
                <xsd:element ref="ns2:MediaServiceAutoKeyPoints" minOccurs="0"/>
                <xsd:element ref="ns2:MediaServiceKeyPoints" minOccurs="0"/>
                <xsd:element ref="ns2:MediaServiceObjectDetectorVersions" minOccurs="0"/>
                <xsd:element ref="ns2:MediaLengthInSecond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3" nillable="true" ma:displayName="Unified Compliance Policy Properties" ma:description="" ma:hidden="true" ma:internalName="_ip_UnifiedCompliancePolicyProperties">
      <xsd:simpleType>
        <xsd:restriction base="dms:Note"/>
      </xsd:simpleType>
    </xsd:element>
    <xsd:element name="_ip_UnifiedCompliancePolicyUIAction" ma:index="14" nillable="true" ma:displayName="Unified Compliance Policy UI Action" ma:descrip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1037282-4172-42af-8e02-c41ee92b0631"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0" nillable="true" ma:displayName="MediaServiceAutoTags" ma:description="" ma:internalName="MediaServiceAutoTags"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2b9d7700-8801-4e65-905e-5029f7d3d661" ma:termSetId="09814cd3-568e-fe90-9814-8d621ff8fb84" ma:anchorId="fba54fb3-c3e1-fe81-a776-ca4b69148c4d" ma:open="true" ma:isKeyword="false">
      <xsd:complexType>
        <xsd:sequence>
          <xsd:element ref="pc:Terms" minOccurs="0" maxOccurs="1"/>
        </xsd:sequence>
      </xsd:complex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0291ebb-8fd5-4a4a-b5a6-ec5249e68ab7" elementFormDefault="qualified">
    <xsd:import namespace="http://schemas.microsoft.com/office/2006/documentManagement/types"/>
    <xsd:import namespace="http://schemas.microsoft.com/office/infopath/2007/PartnerControls"/>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description="" ma:internalName="SharedWithDetails" ma:readOnly="true">
      <xsd:simpleType>
        <xsd:restriction base="dms:Note">
          <xsd:maxLength value="255"/>
        </xsd:restriction>
      </xsd:simpleType>
    </xsd:element>
    <xsd:element name="TaxCatchAll" ma:index="25" nillable="true" ma:displayName="Taxonomy Catch All Column" ma:hidden="true" ma:list="{a6b8a1a8-267b-4a26-9659-26ee78965ad5}" ma:internalName="TaxCatchAll" ma:showField="CatchAllData" ma:web="20291ebb-8fd5-4a4a-b5a6-ec5249e68ab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71037282-4172-42af-8e02-c41ee92b0631">
      <Terms xmlns="http://schemas.microsoft.com/office/infopath/2007/PartnerControls"/>
    </lcf76f155ced4ddcb4097134ff3c332f>
    <TaxCatchAll xmlns="20291ebb-8fd5-4a4a-b5a6-ec5249e68ab7" xsi:nil="true"/>
  </documentManagement>
</p:properties>
</file>

<file path=customXml/itemProps1.xml><?xml version="1.0" encoding="utf-8"?>
<ds:datastoreItem xmlns:ds="http://schemas.openxmlformats.org/officeDocument/2006/customXml" ds:itemID="{95727A89-4218-4EB8-B309-B3EBD4942DB0}"/>
</file>

<file path=customXml/itemProps2.xml><?xml version="1.0" encoding="utf-8"?>
<ds:datastoreItem xmlns:ds="http://schemas.openxmlformats.org/officeDocument/2006/customXml" ds:itemID="{6024F261-580C-447C-9B4E-C7E35EFB4DC2}"/>
</file>

<file path=customXml/itemProps3.xml><?xml version="1.0" encoding="utf-8"?>
<ds:datastoreItem xmlns:ds="http://schemas.openxmlformats.org/officeDocument/2006/customXml" ds:itemID="{4042DE08-21A0-476F-8923-367633A9EC2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Monthly Tax Calc</vt:lpstr>
      <vt:lpstr>YTD Tax Calc with periodics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Ramakuela, Jacqui</dc:creator>
  <cp:lastModifiedBy>Ishwarlaal, Kavitha</cp:lastModifiedBy>
  <cp:lastPrinted>2014-12-19T13:18:01Z</cp:lastPrinted>
  <dcterms:created xsi:type="dcterms:W3CDTF">2011-10-12T07:08:14Z</dcterms:created>
  <dcterms:modified xsi:type="dcterms:W3CDTF">2022-08-18T11:13:48Z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0x010100265D634177DB1B42899143E3DB436087</vt:lpwstr>
  </property>
</Properties>
</file>