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sage365-my.sharepoint.com/personal/jacqui_ramakuela_sage_com/Documents/Desktop/Rebrand/Tax Calculator 2023/"/>
    </mc:Choice>
  </mc:AlternateContent>
  <xr:revisionPtr revIDLastSave="73" documentId="13_ncr:1_{A074CCA3-E3D4-4F85-AA5D-908E9D344E67}" xr6:coauthVersionLast="47" xr6:coauthVersionMax="47" xr10:uidLastSave="{33526C3A-B625-4679-ACD4-40D2D6CED73C}"/>
  <bookViews>
    <workbookView xWindow="-110" yWindow="-110" windowWidth="19420" windowHeight="10420" activeTab="1" xr2:uid="{00000000-000D-0000-FFFF-FFFF00000000}"/>
  </bookViews>
  <sheets>
    <sheet name="Monthly Tax Calc" sheetId="12" r:id="rId1"/>
    <sheet name="Annual Calc" sheetId="1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13" l="1"/>
  <c r="B61" i="13" s="1"/>
  <c r="C61" i="13"/>
  <c r="B62" i="13" s="1"/>
  <c r="C62" i="13"/>
  <c r="B63" i="13" s="1"/>
  <c r="C63" i="13"/>
  <c r="B64" i="13" s="1"/>
  <c r="C59" i="13"/>
  <c r="B60" i="13" s="1"/>
  <c r="F55" i="13"/>
  <c r="F46" i="13"/>
  <c r="F32" i="13"/>
  <c r="F31" i="13"/>
  <c r="F22" i="13"/>
  <c r="F20" i="13"/>
  <c r="F13" i="13"/>
  <c r="F23" i="13" l="1"/>
  <c r="F28" i="13" s="1"/>
  <c r="F33" i="13"/>
  <c r="F34" i="13" s="1"/>
  <c r="F39" i="13" s="1"/>
  <c r="F40" i="13" s="1"/>
  <c r="F42" i="13"/>
  <c r="F24" i="13" l="1"/>
  <c r="F26" i="13" s="1"/>
  <c r="F45" i="13"/>
  <c r="F47" i="13" s="1"/>
  <c r="D62" i="13" s="1"/>
  <c r="F62" i="13" s="1"/>
  <c r="F36" i="13"/>
  <c r="F37" i="13" s="1"/>
  <c r="D60" i="13" l="1"/>
  <c r="F60" i="13" s="1"/>
  <c r="D63" i="13"/>
  <c r="F63" i="13" s="1"/>
  <c r="D61" i="13"/>
  <c r="F61" i="13" s="1"/>
  <c r="F48" i="13"/>
  <c r="D64" i="13"/>
  <c r="F64" i="13" s="1"/>
  <c r="D59" i="13"/>
  <c r="F59" i="13" s="1"/>
  <c r="F65" i="13" l="1"/>
  <c r="F50" i="13" s="1"/>
  <c r="F51" i="13" s="1"/>
  <c r="F53" i="13" s="1"/>
  <c r="D65" i="13"/>
  <c r="B56" i="12"/>
  <c r="B57" i="12"/>
  <c r="B55" i="12"/>
  <c r="B58" i="12"/>
  <c r="G44" i="12" l="1"/>
  <c r="B59" i="12" l="1"/>
  <c r="G27" i="12" l="1"/>
  <c r="G34" i="12"/>
  <c r="G33" i="12"/>
  <c r="G26" i="12"/>
  <c r="G13" i="12"/>
  <c r="G28" i="12" l="1"/>
  <c r="G29" i="12" s="1"/>
  <c r="G37" i="12"/>
  <c r="G35" i="12"/>
  <c r="G30" i="12" l="1"/>
  <c r="G43" i="12" s="1"/>
  <c r="G36" i="12"/>
  <c r="G40" i="12" s="1"/>
  <c r="G41" i="12" s="1"/>
  <c r="G45" i="12" l="1"/>
  <c r="G38" i="12"/>
  <c r="G39" i="12" s="1"/>
  <c r="D58" i="12" l="1"/>
  <c r="F58" i="12" s="1"/>
  <c r="D59" i="12"/>
  <c r="F59" i="12" s="1"/>
  <c r="D55" i="12"/>
  <c r="F55" i="12" s="1"/>
  <c r="D54" i="12"/>
  <c r="F54" i="12" s="1"/>
  <c r="D56" i="12"/>
  <c r="F56" i="12" s="1"/>
  <c r="D57" i="12"/>
  <c r="F57" i="12" s="1"/>
  <c r="D60" i="12" l="1"/>
  <c r="F60" i="12"/>
  <c r="G47" i="12" s="1"/>
  <c r="G49" i="12" s="1"/>
</calcChain>
</file>

<file path=xl/sharedStrings.xml><?xml version="1.0" encoding="utf-8"?>
<sst xmlns="http://schemas.openxmlformats.org/spreadsheetml/2006/main" count="108" uniqueCount="87">
  <si>
    <t>Taxable Income</t>
  </si>
  <si>
    <t>Tax</t>
  </si>
  <si>
    <t>OT Tax @ 5%</t>
  </si>
  <si>
    <t>OT Tax @ 10%</t>
  </si>
  <si>
    <t>TAX CALCS</t>
  </si>
  <si>
    <t>Income Bracket</t>
  </si>
  <si>
    <t>Tax Rate</t>
  </si>
  <si>
    <t>OT Taxable @ 5%</t>
  </si>
  <si>
    <t>OT Taxable @ 10%</t>
  </si>
  <si>
    <t>OT Taxable at normal rates</t>
  </si>
  <si>
    <t>Tax as per tax tables</t>
  </si>
  <si>
    <t xml:space="preserve">Capture only in the grey fields. </t>
  </si>
  <si>
    <t>Current Bonus</t>
  </si>
  <si>
    <t>Overtime of a Junior</t>
  </si>
  <si>
    <t>50% of Basic Salary</t>
  </si>
  <si>
    <t>BONUS CALC INPUT</t>
  </si>
  <si>
    <t>GHANA</t>
  </si>
  <si>
    <t>Total Earnings and Benefits</t>
  </si>
  <si>
    <t>Assessable Income</t>
  </si>
  <si>
    <t>Total tax for the month</t>
  </si>
  <si>
    <t>Other taxable earnings, benefits and CC</t>
  </si>
  <si>
    <t>OVERTIME TAX CALC</t>
  </si>
  <si>
    <t>BONUS TAX CALC</t>
  </si>
  <si>
    <t>GH¢</t>
  </si>
  <si>
    <t>Taxable employer contributions</t>
  </si>
  <si>
    <t>Current Annual Basic Salary</t>
  </si>
  <si>
    <t>15% of Current Annual Basic</t>
  </si>
  <si>
    <t>Qualifying employment income (QEI)</t>
  </si>
  <si>
    <t>a</t>
  </si>
  <si>
    <t>b</t>
  </si>
  <si>
    <t>c</t>
  </si>
  <si>
    <t>d</t>
  </si>
  <si>
    <t xml:space="preserve"> a + b + c + d</t>
  </si>
  <si>
    <t>Bonus</t>
  </si>
  <si>
    <t>Overtime</t>
  </si>
  <si>
    <t>Chargeable income</t>
  </si>
  <si>
    <t>Mortgage Interest paid</t>
  </si>
  <si>
    <t>Reliefs for retirement contributions</t>
  </si>
  <si>
    <t>Total personal reliefs</t>
  </si>
  <si>
    <t>Basic salary</t>
  </si>
  <si>
    <t>Car benefit</t>
  </si>
  <si>
    <t>Housing benefit</t>
  </si>
  <si>
    <t>Bonus to be taxed at 5%</t>
  </si>
  <si>
    <t>Tax on Bonus @ 5%</t>
  </si>
  <si>
    <t>and above</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</si>
  <si>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</si>
  <si>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</si>
  <si>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</si>
  <si>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</si>
  <si>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</si>
  <si>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 xml:space="preserve">Excess Bonus </t>
    </r>
    <r>
      <rPr>
        <b/>
        <i/>
        <sz val="10"/>
        <color theme="1" tint="0.499984740745262"/>
        <rFont val="Sage Text"/>
      </rPr>
      <t>taxed at normal rates</t>
    </r>
  </si>
  <si>
    <r>
      <t xml:space="preserve">Max QEI of a Junior - </t>
    </r>
    <r>
      <rPr>
        <sz val="10"/>
        <color theme="1" tint="0.499984740745262"/>
        <rFont val="Sage Text"/>
      </rPr>
      <t>given amount</t>
    </r>
  </si>
  <si>
    <r>
      <rPr>
        <i/>
        <sz val="11"/>
        <color theme="1"/>
        <rFont val="Sage Text"/>
      </rPr>
      <t>Less</t>
    </r>
    <r>
      <rPr>
        <sz val="11"/>
        <color theme="1"/>
        <rFont val="Sage Text"/>
      </rPr>
      <t xml:space="preserve"> total reliefs and deductions</t>
    </r>
  </si>
  <si>
    <t>Monthly Tax Calculator - 2023</t>
  </si>
  <si>
    <t>Number of periods</t>
  </si>
  <si>
    <t>YTD+</t>
  </si>
  <si>
    <t>Total personal deductions and reliefs</t>
  </si>
  <si>
    <t>YTD+ Bonus</t>
  </si>
  <si>
    <t>Annual Basic Salary</t>
  </si>
  <si>
    <t>15% of Annual Basic</t>
  </si>
  <si>
    <t>YTD+ Tax on Bonus @ 5%</t>
  </si>
  <si>
    <t>Less YTD Tax on Bonus @5%</t>
  </si>
  <si>
    <t>Current Tax on Bonus</t>
  </si>
  <si>
    <t>YTD+ Qualifying employment income (QEI)</t>
  </si>
  <si>
    <t>YTD+ Overtime of a Junior</t>
  </si>
  <si>
    <t>50% of YTD+ Basic Salary</t>
  </si>
  <si>
    <t>YTD+ OT Taxable @ 5%</t>
  </si>
  <si>
    <t>YTD+ OT Tax @ 5%</t>
  </si>
  <si>
    <t>YTD+ OT Taxable @ 10%</t>
  </si>
  <si>
    <t>YTD+ OT Tax @ 10%</t>
  </si>
  <si>
    <t>YTD+ OT Taxable at normal rates</t>
  </si>
  <si>
    <t>NORMAL TAX CALC</t>
  </si>
  <si>
    <t>YTD+ Assessable Income</t>
  </si>
  <si>
    <t>a + b + c + d</t>
  </si>
  <si>
    <t>YTD+ Chargeable income</t>
  </si>
  <si>
    <t>Annualised chargeable income</t>
  </si>
  <si>
    <t>Annual Tax per tax tables</t>
  </si>
  <si>
    <t>Less YTD Tax paid</t>
  </si>
  <si>
    <t>Tax for the month</t>
  </si>
  <si>
    <r>
      <t xml:space="preserve">Excess Bonus </t>
    </r>
    <r>
      <rPr>
        <i/>
        <sz val="10"/>
        <rFont val="Sage Text"/>
      </rPr>
      <t>taxed at normal rates</t>
    </r>
  </si>
  <si>
    <r>
      <t xml:space="preserve">Max QEI of a Junior </t>
    </r>
    <r>
      <rPr>
        <i/>
        <sz val="10"/>
        <rFont val="Sage Text"/>
      </rPr>
      <t>- pro rata limit</t>
    </r>
  </si>
  <si>
    <r>
      <rPr>
        <i/>
        <sz val="11"/>
        <color theme="1"/>
        <rFont val="Sage Text"/>
      </rPr>
      <t xml:space="preserve">Less </t>
    </r>
    <r>
      <rPr>
        <sz val="11"/>
        <color theme="1"/>
        <rFont val="Sage Text"/>
      </rPr>
      <t>YTD+ Total reliefs and deductions</t>
    </r>
  </si>
  <si>
    <r>
      <t xml:space="preserve">YTD+ Tax </t>
    </r>
    <r>
      <rPr>
        <i/>
        <sz val="10"/>
        <color theme="1"/>
        <rFont val="Sage Text"/>
      </rPr>
      <t>de-annualised</t>
    </r>
  </si>
  <si>
    <r>
      <t xml:space="preserve">Total current tax </t>
    </r>
    <r>
      <rPr>
        <i/>
        <sz val="10"/>
        <color theme="1"/>
        <rFont val="Sage Text"/>
      </rPr>
      <t>- normal income + OT tax + Bonus Tax</t>
    </r>
  </si>
  <si>
    <t>Annual Tax Calculator - 2023</t>
  </si>
  <si>
    <t>12 MONTHS</t>
  </si>
  <si>
    <t>Jan 2023 - Mar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</si>
</sst>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41" x14ac:knownFonts="1">
    <font>
      <sz val="11"/>
      <color theme="1"/>
      <name val="Calibri"/>
      <family val="2"/>
      <scheme val="minor"/>
    </font>
    <font>
      <sz val="11"/>
      <color theme="1"/>
      <name val="Calibri"/>
      <family val="2"/>
      <scheme val="minor"/>
    </font>
    <font>
      <sz val="8"/>
      <name val="Arial"/>
      <family val="2"/>
    </font>
    <font>
      <b/>
      <sz val="9"/>
      <name val="Arial"/>
      <family val="2"/>
    </font>
    <font>
      <i/>
      <sz val="8"/>
      <name val="Arial"/>
      <family val="2"/>
    </font>
    <font>
      <sz val="9"/>
      <color rgb="FF63666A"/>
      <name val="Sage Text Light"/>
    </font>
    <font>
      <sz val="9"/>
      <name val="Sage Text Light"/>
    </font>
    <font>
      <i/>
      <sz val="9"/>
      <name val="Sage Text Light"/>
    </font>
    <font>
      <sz val="11"/>
      <color theme="1"/>
      <name val="Sage Text"/>
    </font>
    <font>
      <i/>
      <sz val="10"/>
      <color theme="0" tint="-0.34998626667073579"/>
      <name val="Sage Text"/>
    </font>
    <font>
      <sz val="20"/>
      <color theme="1"/>
      <name val="Sage Text"/>
    </font>
    <font>
      <sz val="18"/>
      <color theme="1"/>
      <name val="Sage Text"/>
    </font>
    <font>
      <sz val="11"/>
      <name val="Sage Text"/>
    </font>
    <font>
      <i/>
      <sz val="11"/>
      <color theme="0" tint="-0.499984740745262"/>
      <name val="Sage Text"/>
    </font>
    <font>
      <b/>
      <sz val="11"/>
      <color rgb="FFFF0000"/>
      <name val="Sage Text"/>
    </font>
    <font>
      <sz val="11"/>
      <color rgb="FF20A423"/>
      <name val="Sage Text"/>
    </font>
    <font>
      <b/>
      <sz val="11"/>
      <color theme="0"/>
      <name val="Sage Text"/>
    </font>
    <font>
      <i/>
      <sz val="10"/>
      <color theme="1" tint="0.499984740745262"/>
      <name val="Sage Text"/>
    </font>
    <font>
      <b/>
      <sz val="11"/>
      <color theme="1"/>
      <name val="Sage Text"/>
    </font>
    <font>
      <b/>
      <sz val="11"/>
      <name val="Sage Text"/>
    </font>
    <font>
      <sz val="11"/>
      <color theme="0" tint="-0.34998626667073579"/>
      <name val="Sage Text"/>
    </font>
    <font>
      <b/>
      <u/>
      <sz val="11"/>
      <color theme="0" tint="-0.34998626667073579"/>
      <name val="Sage Text"/>
    </font>
    <font>
      <i/>
      <sz val="10"/>
      <color rgb="FF00B050"/>
      <name val="Sage Text"/>
    </font>
    <font>
      <b/>
      <i/>
      <sz val="10"/>
      <color theme="0" tint="-0.34998626667073579"/>
      <name val="Sage Text"/>
    </font>
    <font>
      <sz val="11"/>
      <color rgb="FF00B050"/>
      <name val="Sage Text"/>
    </font>
    <font>
      <b/>
      <sz val="11"/>
      <color theme="0" tint="-0.34998626667073579"/>
      <name val="Sage Text"/>
    </font>
    <font>
      <sz val="11"/>
      <color rgb="FFFF0000"/>
      <name val="Sage Text"/>
    </font>
    <font>
      <b/>
      <sz val="11"/>
      <color rgb="FF262626"/>
      <name val="Sage Text"/>
    </font>
    <font>
      <sz val="11"/>
      <color rgb="FF262626"/>
      <name val="Sage Text"/>
    </font>
    <font>
      <b/>
      <i/>
      <sz val="10"/>
      <color theme="1" tint="0.499984740745262"/>
      <name val="Sage Text"/>
    </font>
    <font>
      <b/>
      <u/>
      <sz val="11"/>
      <color theme="1"/>
      <name val="Sage Text"/>
    </font>
    <font>
      <sz val="10"/>
      <color theme="1" tint="0.499984740745262"/>
      <name val="Sage Text"/>
    </font>
    <font>
      <b/>
      <sz val="11"/>
      <color rgb="FF00B050"/>
      <name val="Sage Text"/>
    </font>
    <font>
      <i/>
      <sz val="11"/>
      <color theme="1"/>
      <name val="Sage Text"/>
    </font>
    <font>
      <sz val="11"/>
      <color theme="0"/>
      <name val="Sage Text"/>
    </font>
    <font>
      <sz val="11"/>
      <color rgb="FF00FF00"/>
      <name val="Sage Text"/>
    </font>
    <font>
      <i/>
      <sz val="10"/>
      <color theme="0" tint="-0.249977111117893"/>
      <name val="Sage Text"/>
    </font>
    <font>
      <i/>
      <sz val="10"/>
      <name val="Sage Text"/>
    </font>
    <font>
      <i/>
      <sz val="10"/>
      <color theme="1"/>
      <name val="Sage Text"/>
    </font>
    <font>
      <sz val="10"/>
      <color rgb="FF00B050"/>
      <name val="Sage Text"/>
    </font>
    <font>
      <sz val="11"/>
      <color rgb="FFC00000"/>
      <name val="Sage Text"/>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6" tint="0.79998168889431442"/>
        <bgColor indexed="64"/>
      </patternFill>
    </fill>
  </fills>
  <borders count="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05">
    <xf numFmtId="0" fontId="0" fillId="0" borderId="0" xfId="0"/>
    <xf numFmtId="0" fontId="5"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right" vertical="center"/>
    </xf>
    <xf numFmtId="0" fontId="9" fillId="0" borderId="0" xfId="0" applyFont="1" applyAlignment="1">
      <alignment vertical="center"/>
    </xf>
    <xf numFmtId="0" fontId="13" fillId="0" borderId="0" xfId="0" applyFont="1"/>
    <xf numFmtId="4" fontId="8" fillId="0" borderId="0" xfId="0" applyNumberFormat="1" applyFont="1" applyProtection="1">
      <protection hidden="1"/>
    </xf>
    <xf numFmtId="0" fontId="27" fillId="0" borderId="0" xfId="0" applyFont="1" applyAlignment="1">
      <alignment vertical="center"/>
    </xf>
    <xf numFmtId="0" fontId="28" fillId="0" borderId="0" xfId="0" applyFont="1" applyAlignment="1">
      <alignment vertical="center"/>
    </xf>
    <xf numFmtId="4" fontId="30" fillId="0" borderId="0" xfId="0" applyNumberFormat="1" applyFont="1" applyProtection="1">
      <protection hidden="1"/>
    </xf>
    <xf numFmtId="0" fontId="32" fillId="0" borderId="0" xfId="0" applyFont="1" applyAlignment="1">
      <alignment vertical="center"/>
    </xf>
    <xf numFmtId="0" fontId="8" fillId="0" borderId="0" xfId="0" applyFont="1" applyProtection="1">
      <protection hidden="1"/>
    </xf>
    <xf numFmtId="4" fontId="18" fillId="0" borderId="0" xfId="0" applyNumberFormat="1" applyFont="1" applyProtection="1">
      <protection hidden="1"/>
    </xf>
    <xf numFmtId="0" fontId="18" fillId="0" borderId="0" xfId="0" applyFont="1" applyProtection="1">
      <protection hidden="1"/>
    </xf>
    <xf numFmtId="0" fontId="18" fillId="0" borderId="0" xfId="0" applyFont="1" applyAlignment="1">
      <alignment vertical="center"/>
    </xf>
    <xf numFmtId="0" fontId="34" fillId="2" borderId="0" xfId="0" applyFont="1" applyFill="1" applyAlignment="1" applyProtection="1">
      <alignment horizontal="center" vertical="center"/>
      <protection hidden="1"/>
    </xf>
    <xf numFmtId="4" fontId="8" fillId="0" borderId="2" xfId="0" applyNumberFormat="1" applyFont="1" applyBorder="1" applyProtection="1">
      <protection hidden="1"/>
    </xf>
    <xf numFmtId="9" fontId="8" fillId="0" borderId="2" xfId="0" applyNumberFormat="1" applyFont="1" applyBorder="1" applyProtection="1">
      <protection hidden="1"/>
    </xf>
    <xf numFmtId="165" fontId="8" fillId="0" borderId="2" xfId="0" applyNumberFormat="1" applyFont="1" applyBorder="1" applyProtection="1">
      <protection hidden="1"/>
    </xf>
    <xf numFmtId="4" fontId="8" fillId="0" borderId="2" xfId="0" applyNumberFormat="1" applyFont="1" applyBorder="1" applyAlignment="1" applyProtection="1">
      <alignment horizontal="right"/>
      <protection hidden="1"/>
    </xf>
    <xf numFmtId="0" fontId="30" fillId="0" borderId="0" xfId="0" applyFont="1" applyProtection="1">
      <protection hidden="1"/>
    </xf>
    <xf numFmtId="0" fontId="10" fillId="0" borderId="0" xfId="0" applyFont="1" applyAlignment="1">
      <alignment horizontal="right" vertical="center"/>
    </xf>
    <xf numFmtId="0" fontId="9" fillId="0" borderId="0" xfId="0" applyFont="1" applyProtection="1">
      <protection hidden="1"/>
    </xf>
    <xf numFmtId="0" fontId="8" fillId="0" borderId="0" xfId="0" applyFont="1" applyAlignment="1" applyProtection="1">
      <alignment vertical="center"/>
      <protection hidden="1"/>
    </xf>
    <xf numFmtId="0" fontId="10" fillId="0" borderId="0" xfId="0" applyFont="1" applyAlignment="1" applyProtection="1">
      <alignment horizontal="left" vertical="center"/>
      <protection hidden="1"/>
    </xf>
    <xf numFmtId="0" fontId="11" fillId="0" borderId="0" xfId="0" applyFont="1" applyAlignment="1" applyProtection="1">
      <alignment horizontal="right" vertical="center"/>
      <protection hidden="1"/>
    </xf>
    <xf numFmtId="0" fontId="9" fillId="0" borderId="0" xfId="0" applyFont="1" applyAlignment="1" applyProtection="1">
      <alignment vertical="center"/>
      <protection hidden="1"/>
    </xf>
    <xf numFmtId="0" fontId="14" fillId="0" borderId="0" xfId="0" applyFont="1" applyAlignment="1" applyProtection="1">
      <alignment vertical="center"/>
      <protection hidden="1"/>
    </xf>
    <xf numFmtId="4" fontId="8" fillId="0" borderId="0" xfId="0" applyNumberFormat="1" applyFont="1" applyAlignment="1" applyProtection="1">
      <alignment vertical="center"/>
      <protection hidden="1"/>
    </xf>
    <xf numFmtId="0" fontId="15" fillId="0" borderId="0" xfId="0" applyFont="1" applyAlignment="1" applyProtection="1">
      <alignment horizontal="lef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1" fontId="12" fillId="3" borderId="0" xfId="0" applyNumberFormat="1" applyFont="1" applyFill="1" applyAlignment="1" applyProtection="1">
      <alignment vertical="center"/>
      <protection locked="0" hidden="1"/>
    </xf>
    <xf numFmtId="0" fontId="36" fillId="0" borderId="0" xfId="0" applyFont="1" applyAlignment="1" applyProtection="1">
      <alignment vertical="center"/>
      <protection hidden="1"/>
    </xf>
    <xf numFmtId="4" fontId="18" fillId="0" borderId="0" xfId="0" applyNumberFormat="1" applyFont="1" applyAlignment="1" applyProtection="1">
      <alignment horizontal="right" vertical="center"/>
      <protection hidden="1"/>
    </xf>
    <xf numFmtId="0" fontId="16" fillId="2" borderId="0" xfId="0" applyFont="1" applyFill="1" applyAlignment="1" applyProtection="1">
      <alignment horizontal="right" vertical="center"/>
      <protection hidden="1"/>
    </xf>
    <xf numFmtId="0" fontId="17" fillId="0" borderId="0" xfId="0" applyFont="1" applyAlignment="1" applyProtection="1">
      <alignment vertical="center"/>
      <protection hidden="1"/>
    </xf>
    <xf numFmtId="4" fontId="12" fillId="3" borderId="0" xfId="0" applyNumberFormat="1" applyFont="1" applyFill="1" applyAlignment="1" applyProtection="1">
      <alignment vertical="center"/>
      <protection locked="0" hidden="1"/>
    </xf>
    <xf numFmtId="0" fontId="18" fillId="0" borderId="0" xfId="0" applyFont="1" applyAlignment="1" applyProtection="1">
      <alignment vertical="center"/>
      <protection hidden="1"/>
    </xf>
    <xf numFmtId="4" fontId="8" fillId="3" borderId="0" xfId="0" applyNumberFormat="1" applyFont="1" applyFill="1" applyAlignment="1" applyProtection="1">
      <alignment vertical="center"/>
      <protection locked="0" hidden="1"/>
    </xf>
    <xf numFmtId="0" fontId="19" fillId="0" borderId="0" xfId="0" applyFont="1" applyAlignment="1" applyProtection="1">
      <alignment vertical="center"/>
      <protection hidden="1"/>
    </xf>
    <xf numFmtId="4" fontId="18" fillId="0" borderId="1" xfId="0" applyNumberFormat="1" applyFont="1" applyBorder="1" applyAlignment="1" applyProtection="1">
      <alignment vertical="center"/>
      <protection hidden="1"/>
    </xf>
    <xf numFmtId="4" fontId="9" fillId="0" borderId="0" xfId="0" applyNumberFormat="1" applyFont="1" applyAlignment="1" applyProtection="1">
      <alignment vertical="center"/>
      <protection hidden="1"/>
    </xf>
    <xf numFmtId="0" fontId="8" fillId="2" borderId="0" xfId="0" applyFont="1" applyFill="1" applyAlignment="1" applyProtection="1">
      <alignment vertical="center"/>
      <protection hidden="1"/>
    </xf>
    <xf numFmtId="4" fontId="8" fillId="2" borderId="0" xfId="0" applyNumberFormat="1" applyFont="1" applyFill="1" applyAlignment="1" applyProtection="1">
      <alignment vertical="center"/>
      <protection hidden="1"/>
    </xf>
    <xf numFmtId="0" fontId="20" fillId="0" borderId="0" xfId="0" applyFont="1" applyAlignment="1" applyProtection="1">
      <alignment vertical="center"/>
      <protection hidden="1"/>
    </xf>
    <xf numFmtId="0" fontId="25" fillId="0" borderId="0" xfId="0" applyFont="1" applyAlignment="1" applyProtection="1">
      <alignment vertical="center"/>
      <protection hidden="1"/>
    </xf>
    <xf numFmtId="0" fontId="26" fillId="0" borderId="0" xfId="0" applyFont="1" applyAlignment="1" applyProtection="1">
      <alignment vertical="center"/>
      <protection hidden="1"/>
    </xf>
    <xf numFmtId="4" fontId="12" fillId="0" borderId="0" xfId="0" applyNumberFormat="1" applyFont="1" applyAlignment="1" applyProtection="1">
      <alignment vertical="center"/>
      <protection hidden="1"/>
    </xf>
    <xf numFmtId="0" fontId="27" fillId="0" borderId="0" xfId="0" applyFont="1" applyAlignment="1" applyProtection="1">
      <alignment vertical="center"/>
      <protection hidden="1"/>
    </xf>
    <xf numFmtId="0" fontId="28" fillId="0" borderId="0" xfId="0" applyFont="1" applyAlignment="1" applyProtection="1">
      <alignment vertical="center"/>
      <protection hidden="1"/>
    </xf>
    <xf numFmtId="4" fontId="12" fillId="0" borderId="1" xfId="0" applyNumberFormat="1" applyFont="1" applyBorder="1" applyAlignment="1" applyProtection="1">
      <alignment vertical="center"/>
      <protection hidden="1"/>
    </xf>
    <xf numFmtId="4" fontId="30" fillId="0" borderId="0" xfId="0" applyNumberFormat="1" applyFont="1" applyAlignment="1" applyProtection="1">
      <alignment vertical="center"/>
      <protection hidden="1"/>
    </xf>
    <xf numFmtId="0" fontId="32" fillId="0" borderId="0" xfId="0" applyFont="1" applyAlignment="1" applyProtection="1">
      <alignment vertical="center"/>
      <protection hidden="1"/>
    </xf>
    <xf numFmtId="4" fontId="18" fillId="0" borderId="0" xfId="0" applyNumberFormat="1" applyFont="1" applyAlignment="1" applyProtection="1">
      <alignment vertical="center"/>
      <protection hidden="1"/>
    </xf>
    <xf numFmtId="0" fontId="23" fillId="0" borderId="0" xfId="0" applyFont="1" applyAlignment="1" applyProtection="1">
      <alignment vertical="center"/>
      <protection hidden="1"/>
    </xf>
    <xf numFmtId="4" fontId="19" fillId="0" borderId="0" xfId="0" applyNumberFormat="1" applyFont="1" applyAlignment="1" applyProtection="1">
      <alignment vertical="center"/>
      <protection hidden="1"/>
    </xf>
    <xf numFmtId="0" fontId="17" fillId="0" borderId="0" xfId="0" applyFont="1" applyProtection="1">
      <protection hidden="1"/>
    </xf>
    <xf numFmtId="0" fontId="8" fillId="0" borderId="0" xfId="0" applyFont="1" applyAlignment="1">
      <alignment vertical="center"/>
    </xf>
    <xf numFmtId="4" fontId="8" fillId="0" borderId="0" xfId="0" applyNumberFormat="1"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horizontal="left" vertical="center"/>
    </xf>
    <xf numFmtId="0" fontId="16" fillId="2" borderId="0" xfId="0" applyFont="1" applyFill="1" applyAlignment="1">
      <alignment horizontal="right" vertical="center"/>
    </xf>
    <xf numFmtId="0" fontId="17" fillId="0" borderId="0" xfId="0" applyFont="1" applyAlignment="1">
      <alignment vertical="center"/>
    </xf>
    <xf numFmtId="4" fontId="12" fillId="3" borderId="0" xfId="0" applyNumberFormat="1" applyFont="1" applyFill="1" applyAlignment="1" applyProtection="1">
      <alignment vertical="center"/>
      <protection locked="0"/>
    </xf>
    <xf numFmtId="4" fontId="8" fillId="3" borderId="0" xfId="0" applyNumberFormat="1" applyFont="1" applyFill="1" applyAlignment="1" applyProtection="1">
      <alignment vertical="center"/>
      <protection locked="0"/>
    </xf>
    <xf numFmtId="0" fontId="19" fillId="0" borderId="0" xfId="0" applyFont="1" applyAlignment="1">
      <alignment vertical="center"/>
    </xf>
    <xf numFmtId="4" fontId="18" fillId="0" borderId="1" xfId="0" applyNumberFormat="1" applyFont="1" applyBorder="1" applyAlignment="1">
      <alignment vertical="center"/>
    </xf>
    <xf numFmtId="4" fontId="18" fillId="3" borderId="0" xfId="0" applyNumberFormat="1" applyFont="1" applyFill="1" applyAlignment="1" applyProtection="1">
      <alignment vertical="center"/>
      <protection locked="0"/>
    </xf>
    <xf numFmtId="0" fontId="20" fillId="0" borderId="0" xfId="0" applyFont="1" applyAlignment="1">
      <alignment vertical="center"/>
    </xf>
    <xf numFmtId="0" fontId="21" fillId="0" borderId="0" xfId="0" applyFont="1" applyAlignment="1">
      <alignment vertical="center"/>
    </xf>
    <xf numFmtId="0" fontId="23" fillId="0" borderId="0" xfId="0" applyFont="1" applyAlignment="1">
      <alignment vertical="center"/>
    </xf>
    <xf numFmtId="4" fontId="18" fillId="0" borderId="0" xfId="0" applyNumberFormat="1" applyFont="1" applyAlignment="1">
      <alignment vertical="center"/>
    </xf>
    <xf numFmtId="0" fontId="8" fillId="2" borderId="0" xfId="0" applyFont="1" applyFill="1" applyAlignment="1">
      <alignment vertical="center"/>
    </xf>
    <xf numFmtId="4" fontId="8" fillId="2" borderId="0" xfId="0" applyNumberFormat="1" applyFont="1" applyFill="1" applyAlignment="1">
      <alignment vertical="center"/>
    </xf>
    <xf numFmtId="0" fontId="35"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4" fontId="19" fillId="4" borderId="0" xfId="0" applyNumberFormat="1" applyFont="1" applyFill="1" applyAlignment="1" applyProtection="1">
      <alignment vertical="center"/>
      <protection hidden="1"/>
    </xf>
    <xf numFmtId="4" fontId="18" fillId="4" borderId="0" xfId="0" applyNumberFormat="1" applyFont="1" applyFill="1" applyAlignment="1" applyProtection="1">
      <alignment vertical="center"/>
      <protection hidden="1"/>
    </xf>
    <xf numFmtId="4" fontId="18" fillId="0" borderId="4" xfId="0" applyNumberFormat="1" applyFont="1" applyBorder="1" applyAlignment="1" applyProtection="1">
      <alignment vertical="center"/>
      <protection hidden="1"/>
    </xf>
    <xf numFmtId="0" fontId="24" fillId="0" borderId="0" xfId="0" applyFont="1" applyAlignment="1" applyProtection="1">
      <alignment vertical="center"/>
      <protection hidden="1"/>
    </xf>
    <xf numFmtId="4" fontId="8" fillId="0" borderId="2" xfId="0" applyNumberFormat="1" applyFont="1" applyBorder="1" applyAlignment="1" applyProtection="1">
      <alignment vertical="center"/>
      <protection hidden="1"/>
    </xf>
    <xf numFmtId="9" fontId="8" fillId="0" borderId="2" xfId="0" applyNumberFormat="1" applyFont="1" applyBorder="1" applyAlignment="1" applyProtection="1">
      <alignment vertical="center"/>
      <protection hidden="1"/>
    </xf>
    <xf numFmtId="165" fontId="8" fillId="0" borderId="2" xfId="0" applyNumberFormat="1" applyFont="1" applyBorder="1" applyAlignment="1" applyProtection="1">
      <alignment vertical="center"/>
      <protection hidden="1"/>
    </xf>
    <xf numFmtId="4" fontId="8" fillId="0" borderId="2" xfId="0" applyNumberFormat="1" applyFont="1" applyBorder="1" applyAlignment="1" applyProtection="1">
      <alignment horizontal="right" vertical="center"/>
      <protection hidden="1"/>
    </xf>
    <xf numFmtId="0" fontId="30" fillId="0" borderId="0" xfId="0" applyFont="1" applyAlignment="1" applyProtection="1">
      <alignment vertical="center"/>
      <protection hidden="1"/>
    </xf>
    <xf numFmtId="0" fontId="2" fillId="0" borderId="0" xfId="0" applyFont="1" applyAlignment="1">
      <alignment vertical="center"/>
    </xf>
    <xf numFmtId="0" fontId="3" fillId="0" borderId="0" xfId="0" applyFont="1" applyAlignment="1">
      <alignment vertical="center"/>
    </xf>
    <xf numFmtId="43" fontId="2" fillId="0" borderId="0" xfId="2" applyFont="1" applyAlignment="1">
      <alignment vertical="center"/>
    </xf>
    <xf numFmtId="0" fontId="4" fillId="0" borderId="0" xfId="0" applyFont="1" applyAlignment="1">
      <alignment vertical="center"/>
    </xf>
    <xf numFmtId="0" fontId="6" fillId="0" borderId="0" xfId="0" applyFont="1" applyAlignment="1">
      <alignment vertical="center"/>
    </xf>
    <xf numFmtId="43" fontId="6" fillId="0" borderId="0" xfId="2" applyFont="1" applyAlignment="1">
      <alignment vertical="center"/>
    </xf>
    <xf numFmtId="0" fontId="7" fillId="0" borderId="0" xfId="0" applyFont="1" applyAlignment="1">
      <alignment vertical="center"/>
    </xf>
    <xf numFmtId="4" fontId="18" fillId="4" borderId="1" xfId="0" applyNumberFormat="1" applyFont="1" applyFill="1" applyBorder="1" applyAlignment="1" applyProtection="1">
      <alignment vertical="center"/>
      <protection hidden="1"/>
    </xf>
    <xf numFmtId="4" fontId="30" fillId="4" borderId="0" xfId="0" applyNumberFormat="1" applyFont="1" applyFill="1" applyAlignment="1" applyProtection="1">
      <alignment vertical="center"/>
      <protection hidden="1"/>
    </xf>
    <xf numFmtId="0" fontId="5" fillId="0" borderId="0" xfId="0" applyFont="1" applyAlignment="1">
      <alignment horizontal="left" vertical="center" wrapText="1"/>
    </xf>
    <xf numFmtId="0" fontId="22" fillId="0" borderId="0" xfId="0" applyFont="1" applyAlignment="1">
      <alignment horizontal="right" vertical="center"/>
    </xf>
    <xf numFmtId="0" fontId="34" fillId="2" borderId="3" xfId="0" applyFont="1" applyFill="1" applyBorder="1" applyAlignment="1" applyProtection="1">
      <alignment horizontal="center" vertical="center"/>
      <protection hidden="1"/>
    </xf>
    <xf numFmtId="0" fontId="39" fillId="0" borderId="0" xfId="0" applyFont="1" applyProtection="1">
      <protection hidden="1"/>
    </xf>
    <xf numFmtId="0" fontId="40" fillId="0" borderId="0" xfId="0" applyFont="1" applyAlignment="1">
      <alignment horizontal="left" vertical="center"/>
    </xf>
    <xf numFmtId="0" fontId="40" fillId="0" borderId="0" xfId="0" applyFont="1" applyAlignment="1">
      <alignment vertical="center"/>
    </xf>
  </cellXfs>
  <cellStyles count="3">
    <cellStyle name="Comma" xfId="2" builtinId="3"/>
    <cellStyle name="Comma 2" xfId="1" xr:uid="{00000000-0005-0000-0000-000000000000}"/>
    <cellStyle name="Normal" xfId="0" builtinId="0"/>
  </cellStyles>
  <dxfs count="0"/>
  <tableStyles count="0" defaultTableStyle="TableStyleMedium2" defaultPivotStyle="PivotStyleLight16"/>
  <colors>
    <mruColors>
      <color rgb="FF00FF00"/>
      <color rgb="FFEAEAEA"/>
      <color rgb="FFFF3300"/>
      <color rgb="FFFF9966"/>
      <color rgb="FFFF9933"/>
      <color rgb="FFFFFF99"/>
      <color rgb="FF0000FF"/>
      <color rgb="FFCCFF99"/>
      <color rgb="FFF8F8F8"/>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104838</xdr:rowOff>
    </xdr:from>
    <xdr:to>
      <xdr:col>1</xdr:col>
      <xdr:colOff>939800</xdr:colOff>
      <xdr:row>0</xdr:row>
      <xdr:rowOff>608013</xdr:rowOff>
    </xdr:to>
    <xdr:pic>
      <xdr:nvPicPr>
        <xdr:cNvPr id="3" name="Picture 2">
          <a:extLst>
            <a:ext uri="{FF2B5EF4-FFF2-40B4-BE49-F238E27FC236}">
              <a16:creationId xmlns:a16="http://schemas.microsoft.com/office/drawing/2014/main" id="{332427B8-1A0F-4EE0-B9E0-77A5182415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04838"/>
          <a:ext cx="889000" cy="503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68580</xdr:colOff>
      <xdr:row>0</xdr:row>
      <xdr:rowOff>189230</xdr:rowOff>
    </xdr:from>
    <xdr:to>
      <xdr:col>1</xdr:col>
      <xdr:colOff>977900</xdr:colOff>
      <xdr:row>0</xdr:row>
      <xdr:rowOff>710185</xdr:rowOff>
    </xdr:to>
    <xdr:pic>
      <xdr:nvPicPr>
        <xdr:cNvPr id="4" name="Picture 3">
          <a:extLst>
            <a:ext uri="{FF2B5EF4-FFF2-40B4-BE49-F238E27FC236}">
              <a16:creationId xmlns:a16="http://schemas.microsoft.com/office/drawing/2014/main" id="{5BE3560D-612C-481B-B82F-A6EA9BCD47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9620" y="189230"/>
          <a:ext cx="899160" cy="5069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R83"/>
  <sheetViews>
    <sheetView showGridLines="0" showRowColHeaders="0" zoomScaleNormal="100" zoomScaleSheetLayoutView="100" workbookViewId="0">
      <selection activeCell="G6" sqref="G6"/>
    </sheetView>
  </sheetViews>
  <sheetFormatPr defaultColWidth="9.1796875" defaultRowHeight="14" x14ac:dyDescent="0.35"/>
  <cols>
    <col min="1" max="1" width="5.1796875" style="58" customWidth="1"/>
    <col min="2" max="6" width="15.26953125" style="58" customWidth="1"/>
    <col min="7" max="7" width="15.26953125" style="59" customWidth="1"/>
    <col min="8" max="11" width="15.26953125" style="58" customWidth="1"/>
    <col min="12" max="12" width="17.7265625" style="58" customWidth="1"/>
    <col min="13" max="13" width="16.453125" style="58" customWidth="1"/>
    <col min="14" max="14" width="15.26953125" style="58" customWidth="1"/>
    <col min="15" max="17" width="13.26953125" style="58" customWidth="1"/>
    <col min="18" max="18" width="14.7265625" style="58" customWidth="1"/>
    <col min="19" max="19" width="4.81640625" style="58" customWidth="1"/>
    <col min="20" max="20" width="11.26953125" style="58" customWidth="1"/>
    <col min="21" max="21" width="9.1796875" style="58" customWidth="1"/>
    <col min="22" max="16384" width="9.1796875" style="58"/>
  </cols>
  <sheetData>
    <row r="1" spans="1:18" ht="51" customHeight="1" x14ac:dyDescent="0.35">
      <c r="H1" s="4"/>
    </row>
    <row r="2" spans="1:18" ht="20.25" customHeight="1" x14ac:dyDescent="0.35">
      <c r="B2" s="2" t="s">
        <v>53</v>
      </c>
      <c r="C2" s="2"/>
      <c r="D2" s="2"/>
      <c r="E2" s="2"/>
      <c r="F2" s="2"/>
      <c r="G2" s="3" t="s">
        <v>16</v>
      </c>
      <c r="H2" s="4"/>
    </row>
    <row r="3" spans="1:18" ht="20.25" customHeight="1" x14ac:dyDescent="0.35">
      <c r="B3" s="104" t="s">
        <v>86</v>
      </c>
      <c r="C3" s="60"/>
      <c r="D3" s="60"/>
      <c r="E3" s="60"/>
      <c r="F3" s="60"/>
      <c r="G3" s="58"/>
      <c r="H3" s="4"/>
    </row>
    <row r="4" spans="1:18" ht="20.25" customHeight="1" x14ac:dyDescent="0.35">
      <c r="B4" s="61" t="s">
        <v>11</v>
      </c>
      <c r="C4" s="62"/>
      <c r="D4" s="62"/>
      <c r="E4" s="62"/>
      <c r="F4" s="62"/>
      <c r="H4" s="4"/>
      <c r="I4" s="59"/>
      <c r="J4" s="63"/>
    </row>
    <row r="5" spans="1:18" ht="20.25" customHeight="1" x14ac:dyDescent="0.35">
      <c r="G5" s="64" t="s">
        <v>23</v>
      </c>
      <c r="H5" s="4"/>
      <c r="I5" s="59"/>
      <c r="J5" s="65"/>
    </row>
    <row r="6" spans="1:18" ht="20.25" customHeight="1" x14ac:dyDescent="0.35">
      <c r="B6" s="60" t="s">
        <v>39</v>
      </c>
      <c r="C6" s="60"/>
      <c r="D6" s="60"/>
      <c r="E6" s="60"/>
      <c r="F6" s="60"/>
      <c r="G6" s="66">
        <v>0</v>
      </c>
      <c r="H6" s="4"/>
      <c r="I6" s="59"/>
      <c r="J6" s="65"/>
    </row>
    <row r="7" spans="1:18" s="14" customFormat="1" ht="20.25" customHeight="1" x14ac:dyDescent="0.35">
      <c r="A7" s="58"/>
      <c r="B7" s="60" t="s">
        <v>33</v>
      </c>
      <c r="C7" s="60"/>
      <c r="D7" s="60"/>
      <c r="E7" s="60"/>
      <c r="F7" s="60"/>
      <c r="G7" s="66">
        <v>0</v>
      </c>
      <c r="H7" s="4"/>
      <c r="I7" s="59"/>
      <c r="J7" s="65"/>
      <c r="K7" s="58"/>
      <c r="L7" s="58"/>
      <c r="M7" s="58"/>
      <c r="N7" s="58"/>
      <c r="O7" s="58"/>
      <c r="P7" s="58"/>
      <c r="Q7" s="58"/>
      <c r="R7" s="58"/>
    </row>
    <row r="8" spans="1:18" ht="20.25" customHeight="1" x14ac:dyDescent="0.35">
      <c r="A8" s="14"/>
      <c r="B8" s="60" t="s">
        <v>34</v>
      </c>
      <c r="C8" s="60"/>
      <c r="D8" s="60"/>
      <c r="E8" s="60"/>
      <c r="F8" s="60"/>
      <c r="G8" s="66">
        <v>0</v>
      </c>
      <c r="H8" s="4"/>
      <c r="I8" s="59"/>
      <c r="J8" s="65"/>
    </row>
    <row r="9" spans="1:18" ht="20.25" customHeight="1" x14ac:dyDescent="0.35">
      <c r="B9" s="60" t="s">
        <v>40</v>
      </c>
      <c r="C9" s="60"/>
      <c r="D9" s="60"/>
      <c r="E9" s="60"/>
      <c r="F9" s="60"/>
      <c r="G9" s="67">
        <v>0</v>
      </c>
      <c r="H9" s="4"/>
    </row>
    <row r="10" spans="1:18" ht="20.25" customHeight="1" x14ac:dyDescent="0.35">
      <c r="B10" s="60" t="s">
        <v>41</v>
      </c>
      <c r="C10" s="60"/>
      <c r="D10" s="60"/>
      <c r="E10" s="60"/>
      <c r="F10" s="60"/>
      <c r="G10" s="67">
        <v>0</v>
      </c>
      <c r="H10" s="4"/>
    </row>
    <row r="11" spans="1:18" ht="20.25" customHeight="1" x14ac:dyDescent="0.35">
      <c r="B11" s="60" t="s">
        <v>24</v>
      </c>
      <c r="C11" s="60"/>
      <c r="D11" s="60"/>
      <c r="E11" s="60"/>
      <c r="F11" s="60"/>
      <c r="G11" s="66">
        <v>0</v>
      </c>
      <c r="H11" s="4"/>
      <c r="I11" s="59"/>
      <c r="J11" s="65"/>
    </row>
    <row r="12" spans="1:18" s="14" customFormat="1" ht="20.25" customHeight="1" x14ac:dyDescent="0.35">
      <c r="A12" s="58"/>
      <c r="B12" s="58" t="s">
        <v>20</v>
      </c>
      <c r="C12" s="58"/>
      <c r="D12" s="58"/>
      <c r="E12" s="58"/>
      <c r="F12" s="58"/>
      <c r="G12" s="67">
        <v>0</v>
      </c>
      <c r="H12" s="4"/>
      <c r="I12" s="59"/>
      <c r="J12" s="65"/>
      <c r="K12" s="58"/>
      <c r="L12" s="58"/>
    </row>
    <row r="13" spans="1:18" s="14" customFormat="1" ht="20.25" customHeight="1" x14ac:dyDescent="0.35">
      <c r="A13" s="58"/>
      <c r="B13" s="68" t="s">
        <v>17</v>
      </c>
      <c r="C13" s="68"/>
      <c r="D13" s="68"/>
      <c r="E13" s="68"/>
      <c r="F13" s="68"/>
      <c r="G13" s="69">
        <f>SUM(G6:G12)</f>
        <v>0</v>
      </c>
      <c r="H13" s="4"/>
      <c r="I13" s="59"/>
      <c r="J13" s="65"/>
      <c r="K13" s="58"/>
      <c r="L13" s="58"/>
    </row>
    <row r="14" spans="1:18" ht="20.25" customHeight="1" x14ac:dyDescent="0.35">
      <c r="H14" s="4"/>
      <c r="I14" s="59"/>
      <c r="J14" s="65"/>
    </row>
    <row r="15" spans="1:18" ht="20.25" customHeight="1" x14ac:dyDescent="0.35">
      <c r="B15" s="58" t="s">
        <v>36</v>
      </c>
      <c r="G15" s="70">
        <v>0</v>
      </c>
      <c r="H15" s="4"/>
      <c r="I15" s="59"/>
      <c r="J15" s="65"/>
    </row>
    <row r="16" spans="1:18" ht="20.25" customHeight="1" x14ac:dyDescent="0.35">
      <c r="B16" s="58" t="s">
        <v>37</v>
      </c>
      <c r="C16" s="14"/>
      <c r="D16" s="14"/>
      <c r="E16" s="14"/>
      <c r="F16" s="14"/>
      <c r="G16" s="70">
        <v>0</v>
      </c>
      <c r="H16" s="4"/>
      <c r="I16" s="59"/>
      <c r="J16" s="65"/>
    </row>
    <row r="17" spans="1:12" ht="20.25" customHeight="1" x14ac:dyDescent="0.35">
      <c r="B17" s="58" t="s">
        <v>38</v>
      </c>
      <c r="C17" s="14"/>
      <c r="D17" s="14"/>
      <c r="E17" s="14"/>
      <c r="F17" s="14"/>
      <c r="G17" s="70">
        <v>0</v>
      </c>
      <c r="H17" s="4"/>
      <c r="I17" s="59"/>
      <c r="J17" s="65"/>
    </row>
    <row r="18" spans="1:12" ht="20.25" customHeight="1" x14ac:dyDescent="0.35">
      <c r="H18" s="4"/>
      <c r="I18" s="59"/>
      <c r="J18" s="65"/>
    </row>
    <row r="19" spans="1:12" ht="20.25" customHeight="1" x14ac:dyDescent="0.35">
      <c r="B19" s="71" t="s">
        <v>15</v>
      </c>
      <c r="C19" s="72"/>
      <c r="D19" s="72"/>
      <c r="E19" s="72"/>
      <c r="F19" s="72"/>
      <c r="G19" s="14"/>
      <c r="H19" s="4"/>
      <c r="I19" s="59"/>
      <c r="J19" s="65"/>
    </row>
    <row r="20" spans="1:12" ht="20.25" customHeight="1" x14ac:dyDescent="0.35">
      <c r="B20" s="58" t="s">
        <v>25</v>
      </c>
      <c r="G20" s="67">
        <v>0</v>
      </c>
      <c r="H20" s="4"/>
      <c r="I20" s="59"/>
      <c r="J20" s="65"/>
    </row>
    <row r="21" spans="1:12" s="14" customFormat="1" ht="38.25" customHeight="1" x14ac:dyDescent="0.35">
      <c r="A21" s="58"/>
      <c r="B21" s="100"/>
      <c r="C21" s="100"/>
      <c r="D21" s="100"/>
      <c r="E21" s="100"/>
      <c r="F21" s="100"/>
      <c r="G21" s="100"/>
      <c r="H21" s="73"/>
      <c r="I21" s="74"/>
    </row>
    <row r="22" spans="1:12" ht="2.25" customHeight="1" x14ac:dyDescent="0.35">
      <c r="B22" s="75"/>
      <c r="C22" s="75"/>
      <c r="D22" s="75"/>
      <c r="E22" s="75"/>
      <c r="F22" s="75"/>
      <c r="G22" s="76"/>
      <c r="H22" s="4"/>
    </row>
    <row r="23" spans="1:12" ht="20.25" customHeight="1" x14ac:dyDescent="0.35">
      <c r="B23" s="77" t="s">
        <v>4</v>
      </c>
      <c r="C23" s="78"/>
      <c r="D23" s="78"/>
      <c r="E23" s="78"/>
      <c r="F23" s="78"/>
      <c r="H23" s="4"/>
    </row>
    <row r="24" spans="1:12" ht="20.25" customHeight="1" x14ac:dyDescent="0.35">
      <c r="H24" s="4"/>
    </row>
    <row r="25" spans="1:12" ht="20.25" customHeight="1" x14ac:dyDescent="0.35">
      <c r="B25" s="71" t="s">
        <v>22</v>
      </c>
      <c r="C25" s="79"/>
      <c r="D25" s="79"/>
      <c r="E25" s="79"/>
      <c r="F25" s="79"/>
      <c r="G25" s="28"/>
      <c r="H25" s="4"/>
      <c r="K25" s="80"/>
      <c r="L25" s="80"/>
    </row>
    <row r="26" spans="1:12" ht="20.25" customHeight="1" x14ac:dyDescent="0.35">
      <c r="B26" s="60" t="s">
        <v>12</v>
      </c>
      <c r="C26" s="60"/>
      <c r="D26" s="60"/>
      <c r="E26" s="60"/>
      <c r="F26" s="60"/>
      <c r="G26" s="48">
        <f>G7</f>
        <v>0</v>
      </c>
      <c r="H26" s="4"/>
      <c r="I26" s="28"/>
      <c r="K26" s="7"/>
      <c r="L26" s="7"/>
    </row>
    <row r="27" spans="1:12" ht="20.25" customHeight="1" x14ac:dyDescent="0.35">
      <c r="A27" s="68"/>
      <c r="B27" s="60" t="s">
        <v>26</v>
      </c>
      <c r="C27" s="60"/>
      <c r="D27" s="60"/>
      <c r="E27" s="60"/>
      <c r="F27" s="60"/>
      <c r="G27" s="48">
        <f>G20*0.15</f>
        <v>0</v>
      </c>
      <c r="H27" s="4"/>
      <c r="I27" s="28"/>
      <c r="K27" s="7"/>
      <c r="L27" s="7"/>
    </row>
    <row r="28" spans="1:12" ht="20.25" customHeight="1" x14ac:dyDescent="0.35">
      <c r="A28" s="60"/>
      <c r="B28" s="60" t="s">
        <v>42</v>
      </c>
      <c r="C28" s="60"/>
      <c r="D28" s="60"/>
      <c r="E28" s="60"/>
      <c r="F28" s="60"/>
      <c r="G28" s="48">
        <f>IF(G26&lt;G27,G26,G27)</f>
        <v>0</v>
      </c>
      <c r="H28" s="4"/>
      <c r="I28" s="28"/>
      <c r="K28" s="8"/>
      <c r="L28" s="8"/>
    </row>
    <row r="29" spans="1:12" ht="20.25" customHeight="1" x14ac:dyDescent="0.35">
      <c r="A29" s="68"/>
      <c r="B29" s="68" t="s">
        <v>43</v>
      </c>
      <c r="C29" s="68"/>
      <c r="D29" s="68"/>
      <c r="E29" s="68"/>
      <c r="F29" s="68"/>
      <c r="G29" s="81">
        <f>G28*0.05</f>
        <v>0</v>
      </c>
      <c r="H29" s="4" t="s">
        <v>28</v>
      </c>
      <c r="I29" s="28"/>
      <c r="K29" s="8"/>
      <c r="L29" s="8"/>
    </row>
    <row r="30" spans="1:12" ht="20.25" customHeight="1" x14ac:dyDescent="0.35">
      <c r="A30" s="60"/>
      <c r="B30" s="68" t="s">
        <v>50</v>
      </c>
      <c r="C30" s="68"/>
      <c r="D30" s="68"/>
      <c r="E30" s="68"/>
      <c r="F30" s="68"/>
      <c r="G30" s="52">
        <f>G26-G28</f>
        <v>0</v>
      </c>
      <c r="H30" s="4"/>
      <c r="I30" s="28"/>
    </row>
    <row r="31" spans="1:12" ht="20.25" customHeight="1" x14ac:dyDescent="0.35">
      <c r="H31" s="4"/>
      <c r="I31" s="28"/>
      <c r="J31" s="65"/>
    </row>
    <row r="32" spans="1:12" ht="20.25" customHeight="1" x14ac:dyDescent="0.35">
      <c r="B32" s="71" t="s">
        <v>21</v>
      </c>
      <c r="C32" s="79"/>
      <c r="D32" s="79"/>
      <c r="E32" s="79"/>
      <c r="F32" s="79"/>
      <c r="G32" s="28"/>
      <c r="H32" s="4"/>
      <c r="I32" s="28"/>
      <c r="J32" s="65"/>
    </row>
    <row r="33" spans="1:12" ht="20.25" customHeight="1" x14ac:dyDescent="0.35">
      <c r="A33" s="14"/>
      <c r="B33" s="58" t="s">
        <v>27</v>
      </c>
      <c r="G33" s="28">
        <f>IF(G8&gt;1,G13,0)</f>
        <v>0</v>
      </c>
      <c r="H33" s="4"/>
      <c r="I33" s="28"/>
      <c r="J33" s="65"/>
    </row>
    <row r="34" spans="1:12" ht="20.25" customHeight="1" x14ac:dyDescent="0.35">
      <c r="A34" s="14"/>
      <c r="B34" s="58" t="s">
        <v>51</v>
      </c>
      <c r="G34" s="28">
        <f>IF(G8&gt;1,1500,0)</f>
        <v>0</v>
      </c>
      <c r="H34" s="4"/>
      <c r="I34" s="48"/>
      <c r="J34" s="65"/>
      <c r="K34" s="8"/>
      <c r="L34" s="8"/>
    </row>
    <row r="35" spans="1:12" ht="20.25" customHeight="1" x14ac:dyDescent="0.35">
      <c r="A35" s="14"/>
      <c r="B35" s="58" t="s">
        <v>13</v>
      </c>
      <c r="G35" s="28">
        <f>IF(G33&lt;=G34,G8,0)</f>
        <v>0</v>
      </c>
      <c r="H35" s="4"/>
      <c r="I35" s="48"/>
      <c r="K35" s="10"/>
      <c r="L35" s="10"/>
    </row>
    <row r="36" spans="1:12" ht="20.25" customHeight="1" x14ac:dyDescent="0.35">
      <c r="A36" s="14"/>
      <c r="B36" s="58" t="s">
        <v>14</v>
      </c>
      <c r="G36" s="28">
        <f>IF(G35&gt;1,G6*0.5,0)</f>
        <v>0</v>
      </c>
      <c r="H36" s="4"/>
      <c r="I36" s="28"/>
      <c r="J36" s="80"/>
      <c r="K36" s="8"/>
      <c r="L36" s="8"/>
    </row>
    <row r="37" spans="1:12" ht="20.25" customHeight="1" x14ac:dyDescent="0.35">
      <c r="A37" s="14"/>
      <c r="B37" s="58" t="s">
        <v>9</v>
      </c>
      <c r="G37" s="28">
        <f>IF(G33&lt;=G34,0,G8)</f>
        <v>0</v>
      </c>
      <c r="H37" s="4"/>
      <c r="I37" s="28"/>
      <c r="J37" s="80"/>
    </row>
    <row r="38" spans="1:12" ht="20.25" customHeight="1" x14ac:dyDescent="0.35">
      <c r="A38" s="14"/>
      <c r="B38" s="58" t="s">
        <v>7</v>
      </c>
      <c r="G38" s="28">
        <f>IF(G35&lt;=G36,G35,G36)</f>
        <v>0</v>
      </c>
      <c r="H38" s="4"/>
      <c r="I38" s="28"/>
      <c r="J38" s="80"/>
    </row>
    <row r="39" spans="1:12" ht="20.25" customHeight="1" x14ac:dyDescent="0.35">
      <c r="A39" s="14"/>
      <c r="B39" s="14" t="s">
        <v>2</v>
      </c>
      <c r="C39" s="14"/>
      <c r="D39" s="14"/>
      <c r="E39" s="14"/>
      <c r="F39" s="14"/>
      <c r="G39" s="82">
        <f>G38*0.05</f>
        <v>0</v>
      </c>
      <c r="H39" s="4" t="s">
        <v>29</v>
      </c>
      <c r="I39" s="23"/>
      <c r="J39" s="80"/>
    </row>
    <row r="40" spans="1:12" ht="20.25" customHeight="1" x14ac:dyDescent="0.35">
      <c r="A40" s="14"/>
      <c r="B40" s="58" t="s">
        <v>8</v>
      </c>
      <c r="G40" s="28">
        <f>IF(G35&gt;G36,G35-G38,0)</f>
        <v>0</v>
      </c>
      <c r="H40" s="4"/>
      <c r="I40" s="31"/>
      <c r="J40" s="80"/>
    </row>
    <row r="41" spans="1:12" ht="20.25" customHeight="1" x14ac:dyDescent="0.35">
      <c r="A41" s="14"/>
      <c r="B41" s="14" t="s">
        <v>3</v>
      </c>
      <c r="C41" s="14"/>
      <c r="D41" s="14"/>
      <c r="E41" s="14"/>
      <c r="F41" s="14"/>
      <c r="G41" s="82">
        <f>G40*0.1</f>
        <v>0</v>
      </c>
      <c r="H41" s="4" t="s">
        <v>30</v>
      </c>
      <c r="I41" s="48"/>
      <c r="J41" s="80"/>
    </row>
    <row r="42" spans="1:12" ht="20.25" customHeight="1" x14ac:dyDescent="0.35">
      <c r="H42" s="4"/>
      <c r="I42" s="48"/>
      <c r="J42" s="80"/>
    </row>
    <row r="43" spans="1:12" ht="20.25" customHeight="1" x14ac:dyDescent="0.35">
      <c r="B43" s="14" t="s">
        <v>18</v>
      </c>
      <c r="C43" s="14"/>
      <c r="D43" s="14"/>
      <c r="E43" s="14"/>
      <c r="F43" s="14"/>
      <c r="G43" s="54">
        <f>G13-G7-G8+G30+G37</f>
        <v>0</v>
      </c>
      <c r="H43" s="4"/>
      <c r="I43" s="48"/>
      <c r="J43" s="62"/>
    </row>
    <row r="44" spans="1:12" ht="20.25" customHeight="1" x14ac:dyDescent="0.35">
      <c r="B44" s="58" t="s">
        <v>52</v>
      </c>
      <c r="C44" s="14"/>
      <c r="D44" s="14"/>
      <c r="E44" s="14"/>
      <c r="F44" s="14"/>
      <c r="G44" s="28">
        <f>G15+G16+G17</f>
        <v>0</v>
      </c>
      <c r="H44" s="4"/>
      <c r="I44" s="48"/>
      <c r="J44" s="62"/>
    </row>
    <row r="45" spans="1:12" ht="20.25" customHeight="1" x14ac:dyDescent="0.35">
      <c r="B45" s="14" t="s">
        <v>35</v>
      </c>
      <c r="C45" s="14"/>
      <c r="D45" s="14"/>
      <c r="E45" s="14"/>
      <c r="F45" s="14"/>
      <c r="G45" s="41">
        <f>IF((G43-G44)&lt;0,0,G43-G44)</f>
        <v>0</v>
      </c>
      <c r="H45" s="73"/>
      <c r="I45" s="56"/>
    </row>
    <row r="46" spans="1:12" ht="20.25" customHeight="1" x14ac:dyDescent="0.35">
      <c r="G46" s="28"/>
      <c r="H46" s="73"/>
      <c r="I46" s="56"/>
    </row>
    <row r="47" spans="1:12" ht="20.25" customHeight="1" x14ac:dyDescent="0.35">
      <c r="B47" s="14" t="s">
        <v>10</v>
      </c>
      <c r="C47" s="14"/>
      <c r="D47" s="14"/>
      <c r="E47" s="14"/>
      <c r="F47" s="14"/>
      <c r="G47" s="82">
        <f>F60</f>
        <v>0</v>
      </c>
      <c r="H47" s="4" t="s">
        <v>31</v>
      </c>
      <c r="J47" s="60"/>
      <c r="K47" s="80"/>
      <c r="L47" s="80"/>
    </row>
    <row r="48" spans="1:12" ht="20.25" customHeight="1" x14ac:dyDescent="0.35">
      <c r="G48" s="28"/>
      <c r="H48" s="4"/>
      <c r="J48" s="60"/>
    </row>
    <row r="49" spans="1:10" ht="20.25" customHeight="1" thickBot="1" x14ac:dyDescent="0.4">
      <c r="B49" s="14" t="s">
        <v>19</v>
      </c>
      <c r="C49" s="14"/>
      <c r="D49" s="14"/>
      <c r="E49" s="14"/>
      <c r="F49" s="14"/>
      <c r="G49" s="83">
        <f>G29+G39+G41+G47</f>
        <v>0</v>
      </c>
      <c r="H49" s="4" t="s">
        <v>32</v>
      </c>
      <c r="J49" s="60"/>
    </row>
    <row r="50" spans="1:10" ht="20.25" customHeight="1" thickTop="1" x14ac:dyDescent="0.35">
      <c r="G50" s="28"/>
      <c r="H50" s="4"/>
      <c r="J50" s="68"/>
    </row>
    <row r="51" spans="1:10" s="14" customFormat="1" ht="20.25" customHeight="1" x14ac:dyDescent="0.35">
      <c r="A51" s="58"/>
      <c r="G51" s="28"/>
    </row>
    <row r="52" spans="1:10" ht="20.25" customHeight="1" x14ac:dyDescent="0.35">
      <c r="A52" s="14"/>
      <c r="B52" s="84"/>
      <c r="C52" s="38"/>
      <c r="D52" s="38"/>
      <c r="E52" s="38"/>
      <c r="F52" s="38"/>
      <c r="G52" s="54"/>
      <c r="H52" s="14"/>
      <c r="I52" s="14"/>
      <c r="J52" s="14"/>
    </row>
    <row r="53" spans="1:10" s="14" customFormat="1" ht="20.25" customHeight="1" x14ac:dyDescent="0.35">
      <c r="B53" s="101" t="s">
        <v>5</v>
      </c>
      <c r="C53" s="101"/>
      <c r="D53" s="15" t="s">
        <v>0</v>
      </c>
      <c r="E53" s="15" t="s">
        <v>6</v>
      </c>
      <c r="F53" s="15" t="s">
        <v>1</v>
      </c>
    </row>
    <row r="54" spans="1:10" s="14" customFormat="1" ht="20.25" customHeight="1" x14ac:dyDescent="0.35">
      <c r="B54" s="85">
        <v>0</v>
      </c>
      <c r="C54" s="85">
        <v>365</v>
      </c>
      <c r="D54" s="85">
        <f>IF(G45&gt;=C54,C54,G45)</f>
        <v>0</v>
      </c>
      <c r="E54" s="86">
        <v>0</v>
      </c>
      <c r="F54" s="85">
        <f>D54*E54</f>
        <v>0</v>
      </c>
    </row>
    <row r="55" spans="1:10" s="14" customFormat="1" ht="20.25" customHeight="1" x14ac:dyDescent="0.35">
      <c r="B55" s="85">
        <f>C54+0.01</f>
        <v>365.01</v>
      </c>
      <c r="C55" s="85">
        <v>475</v>
      </c>
      <c r="D55" s="85">
        <f>IF(G$45&gt;=C55,C55-C54,IF(G$45-B55&gt;0,G$45-C54,0))</f>
        <v>0</v>
      </c>
      <c r="E55" s="86">
        <v>0.05</v>
      </c>
      <c r="F55" s="85">
        <f t="shared" ref="F55:F59" si="0">D55*E55</f>
        <v>0</v>
      </c>
    </row>
    <row r="56" spans="1:10" s="14" customFormat="1" ht="20.25" customHeight="1" x14ac:dyDescent="0.35">
      <c r="B56" s="85">
        <f t="shared" ref="B56:B59" si="1">C55+0.01</f>
        <v>475.01</v>
      </c>
      <c r="C56" s="85">
        <v>605</v>
      </c>
      <c r="D56" s="85">
        <f>IF(G$45&gt;=C56,C56-C55,IF(G$45-B56&gt;0,G$45-C55,0))</f>
        <v>0</v>
      </c>
      <c r="E56" s="86">
        <v>0.1</v>
      </c>
      <c r="F56" s="85">
        <f t="shared" si="0"/>
        <v>0</v>
      </c>
    </row>
    <row r="57" spans="1:10" s="14" customFormat="1" ht="20.25" customHeight="1" x14ac:dyDescent="0.35">
      <c r="B57" s="85">
        <f t="shared" si="1"/>
        <v>605.01</v>
      </c>
      <c r="C57" s="85">
        <v>3605</v>
      </c>
      <c r="D57" s="85">
        <f>IF(G$45&gt;=C57,C57-C56,IF(G$45-B57&gt;0,G$45-C56,0))</f>
        <v>0</v>
      </c>
      <c r="E57" s="87">
        <v>0.17499999999999999</v>
      </c>
      <c r="F57" s="85">
        <f t="shared" si="0"/>
        <v>0</v>
      </c>
      <c r="G57" s="38"/>
    </row>
    <row r="58" spans="1:10" s="14" customFormat="1" ht="20.25" customHeight="1" x14ac:dyDescent="0.35">
      <c r="B58" s="85">
        <f t="shared" si="1"/>
        <v>3605.01</v>
      </c>
      <c r="C58" s="85">
        <v>20000</v>
      </c>
      <c r="D58" s="85">
        <f>IF(G$45&gt;=C58,C58-C57,IF(G$45-B58&gt;0,G$45-C57,0))</f>
        <v>0</v>
      </c>
      <c r="E58" s="86">
        <v>0.25</v>
      </c>
      <c r="F58" s="85">
        <f t="shared" si="0"/>
        <v>0</v>
      </c>
      <c r="G58" s="38"/>
    </row>
    <row r="59" spans="1:10" s="14" customFormat="1" ht="20.25" customHeight="1" x14ac:dyDescent="0.35">
      <c r="B59" s="85">
        <f t="shared" si="1"/>
        <v>20000.009999999998</v>
      </c>
      <c r="C59" s="88" t="s">
        <v>44</v>
      </c>
      <c r="D59" s="85">
        <f>IF(G$45&gt;=C59,C59-C58,IF(G$45-B59&gt;0,G$45-C58,0))</f>
        <v>0</v>
      </c>
      <c r="E59" s="86">
        <v>0.3</v>
      </c>
      <c r="F59" s="85">
        <f t="shared" si="0"/>
        <v>0</v>
      </c>
    </row>
    <row r="60" spans="1:10" s="14" customFormat="1" ht="20.25" customHeight="1" x14ac:dyDescent="0.35">
      <c r="B60" s="28"/>
      <c r="C60" s="28"/>
      <c r="D60" s="52">
        <f>SUM(D54:D59)</f>
        <v>0</v>
      </c>
      <c r="E60" s="89"/>
      <c r="F60" s="52">
        <f>SUM(F54:F59)</f>
        <v>0</v>
      </c>
    </row>
    <row r="61" spans="1:10" s="14" customFormat="1" ht="20.25" customHeight="1" x14ac:dyDescent="0.35">
      <c r="I61" s="54"/>
    </row>
    <row r="63" spans="1:10" s="90" customFormat="1" ht="11.5" x14ac:dyDescent="0.35">
      <c r="B63" s="91"/>
      <c r="D63" s="92"/>
      <c r="F63" s="93"/>
    </row>
    <row r="64" spans="1:10" s="90" customFormat="1" ht="11.5" x14ac:dyDescent="0.35">
      <c r="B64" s="1" t="s">
        <v>45</v>
      </c>
      <c r="C64" s="94"/>
      <c r="D64" s="95"/>
      <c r="E64" s="94"/>
      <c r="F64" s="96"/>
    </row>
    <row r="65" spans="2:8" s="90" customFormat="1" ht="22.25" customHeight="1" x14ac:dyDescent="0.35">
      <c r="B65" s="99" t="s">
        <v>46</v>
      </c>
      <c r="C65" s="99"/>
      <c r="D65" s="99"/>
      <c r="E65" s="99"/>
      <c r="F65" s="99"/>
    </row>
    <row r="66" spans="2:8" s="90" customFormat="1" ht="11.5" x14ac:dyDescent="0.35">
      <c r="B66" s="1" t="s">
        <v>47</v>
      </c>
      <c r="C66" s="94"/>
      <c r="D66" s="95"/>
      <c r="E66" s="94"/>
      <c r="F66" s="96"/>
    </row>
    <row r="67" spans="2:8" s="90" customFormat="1" ht="11.5" x14ac:dyDescent="0.35">
      <c r="B67" s="1" t="s">
        <v>48</v>
      </c>
      <c r="C67" s="94"/>
      <c r="D67" s="95"/>
      <c r="E67" s="94"/>
      <c r="F67" s="96"/>
    </row>
    <row r="68" spans="2:8" s="90" customFormat="1" ht="11.5" x14ac:dyDescent="0.35">
      <c r="B68" s="1" t="s">
        <v>49</v>
      </c>
      <c r="C68" s="94"/>
      <c r="D68" s="95"/>
      <c r="E68" s="94"/>
      <c r="F68" s="96"/>
    </row>
    <row r="76" spans="2:8" x14ac:dyDescent="0.35">
      <c r="H76" s="65"/>
    </row>
    <row r="77" spans="2:8" x14ac:dyDescent="0.35">
      <c r="H77" s="65"/>
    </row>
    <row r="78" spans="2:8" x14ac:dyDescent="0.35">
      <c r="H78" s="65"/>
    </row>
    <row r="79" spans="2:8" x14ac:dyDescent="0.35">
      <c r="H79" s="65"/>
    </row>
    <row r="80" spans="2:8" x14ac:dyDescent="0.35">
      <c r="H80" s="65"/>
    </row>
    <row r="83" s="14" customFormat="1" x14ac:dyDescent="0.35"/>
  </sheetData>
  <sheetProtection algorithmName="SHA-512" hashValue="e8zzQClibNg4VLoiR/3LODL7QELECEjCdpInYS8nTTKTzItlW/Hh7lF0mnXDFt9et+GRf0PyeYmiV5orm+B8Ow==" saltValue="Qyv8oxomlY4CQxgu9c2nIQ==" spinCount="100000" sheet="1" selectLockedCells="1"/>
  <protectedRanges>
    <protectedRange algorithmName="SHA-512" hashValue="CCgdtrAQDm2N2/Whl2Hys+g2aptAT9FQGOCG1bAC0JctilitZEPN3J30IgcaMJnJfQpl9VbXpLidK4KzKJFUzg==" saltValue="njECK4G3EX6W9r7eK4dFKw==" spinCount="100000" sqref="B4:F4 B19:F19 B13:F13 A3:F3 A6:A13 B6:F10 A20:F21" name="Range1"/>
  </protectedRanges>
  <mergeCells count="3">
    <mergeCell ref="B65:F65"/>
    <mergeCell ref="B21:G21"/>
    <mergeCell ref="B53:C53"/>
  </mergeCells>
  <pageMargins left="0.23622047244094491" right="0.23622047244094491" top="0.35433070866141736" bottom="0.35433070866141736"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47010-3715-4E54-8AE6-BC8E721CFC0D}">
  <sheetPr>
    <tabColor rgb="FF00B050"/>
  </sheetPr>
  <dimension ref="A1:R80"/>
  <sheetViews>
    <sheetView showGridLines="0" showRowColHeaders="0" tabSelected="1" zoomScaleNormal="100" zoomScaleSheetLayoutView="100" workbookViewId="0">
      <selection activeCell="F6" sqref="F6"/>
    </sheetView>
  </sheetViews>
  <sheetFormatPr defaultColWidth="9.1796875" defaultRowHeight="14" x14ac:dyDescent="0.3"/>
  <cols>
    <col min="1" max="1" width="7.1796875" style="11" customWidth="1"/>
    <col min="2" max="6" width="15.26953125" style="11" customWidth="1"/>
    <col min="7" max="7" width="15.26953125" style="6" customWidth="1"/>
    <col min="8" max="11" width="15.26953125" style="11" customWidth="1"/>
    <col min="12" max="12" width="17.7265625" style="11" customWidth="1"/>
    <col min="13" max="13" width="16.453125" style="11" customWidth="1"/>
    <col min="14" max="14" width="15.26953125" style="11" customWidth="1"/>
    <col min="15" max="17" width="13.26953125" style="11" customWidth="1"/>
    <col min="18" max="18" width="14.7265625" style="11" customWidth="1"/>
    <col min="19" max="19" width="4.81640625" style="11" customWidth="1"/>
    <col min="20" max="20" width="11.26953125" style="11" customWidth="1"/>
    <col min="21" max="21" width="9.1796875" style="11" customWidth="1"/>
    <col min="22" max="16384" width="9.1796875" style="11"/>
  </cols>
  <sheetData>
    <row r="1" spans="1:18" ht="58.5" customHeight="1" x14ac:dyDescent="0.3">
      <c r="H1" s="22"/>
    </row>
    <row r="2" spans="1:18" s="23" customFormat="1" ht="20.25" customHeight="1" x14ac:dyDescent="0.35">
      <c r="B2" s="2" t="s">
        <v>84</v>
      </c>
      <c r="C2" s="24"/>
      <c r="D2" s="24"/>
      <c r="E2" s="24"/>
      <c r="F2" s="21" t="s">
        <v>16</v>
      </c>
      <c r="G2" s="25"/>
      <c r="H2" s="26"/>
    </row>
    <row r="3" spans="1:18" s="23" customFormat="1" ht="20.25" customHeight="1" x14ac:dyDescent="0.35">
      <c r="B3" s="103" t="s">
        <v>86</v>
      </c>
      <c r="C3" s="24"/>
      <c r="D3" s="24"/>
      <c r="E3" s="24"/>
      <c r="F3" s="21"/>
      <c r="G3" s="25"/>
      <c r="H3" s="26"/>
    </row>
    <row r="4" spans="1:18" s="23" customFormat="1" ht="20.25" customHeight="1" x14ac:dyDescent="0.3">
      <c r="B4" s="5" t="s">
        <v>11</v>
      </c>
      <c r="C4" s="27"/>
      <c r="D4" s="27"/>
      <c r="E4" s="27"/>
      <c r="F4" s="27"/>
      <c r="G4" s="28"/>
      <c r="H4" s="26"/>
      <c r="I4" s="28"/>
      <c r="J4" s="29"/>
    </row>
    <row r="5" spans="1:18" s="23" customFormat="1" ht="20.25" customHeight="1" x14ac:dyDescent="0.35">
      <c r="B5" s="30"/>
      <c r="C5" s="27"/>
      <c r="D5" s="27"/>
      <c r="E5" s="27"/>
      <c r="F5" s="27"/>
      <c r="G5" s="28"/>
      <c r="H5" s="26"/>
      <c r="I5" s="28"/>
      <c r="J5" s="29"/>
    </row>
    <row r="6" spans="1:18" s="23" customFormat="1" ht="20.25" customHeight="1" x14ac:dyDescent="0.35">
      <c r="B6" s="31" t="s">
        <v>54</v>
      </c>
      <c r="C6" s="27"/>
      <c r="D6" s="27"/>
      <c r="E6" s="27"/>
      <c r="F6" s="32">
        <v>1</v>
      </c>
      <c r="G6" s="33"/>
      <c r="H6" s="26"/>
      <c r="I6" s="28"/>
      <c r="J6" s="29"/>
    </row>
    <row r="7" spans="1:18" s="23" customFormat="1" ht="35" customHeight="1" x14ac:dyDescent="0.35">
      <c r="B7" s="30"/>
      <c r="C7" s="27"/>
      <c r="D7" s="27"/>
      <c r="E7" s="27"/>
      <c r="F7" s="34" t="s">
        <v>55</v>
      </c>
      <c r="G7" s="33"/>
      <c r="H7" s="26"/>
      <c r="I7" s="28"/>
      <c r="J7" s="29"/>
    </row>
    <row r="8" spans="1:18" s="23" customFormat="1" ht="20.25" customHeight="1" x14ac:dyDescent="0.35">
      <c r="F8" s="35" t="s">
        <v>23</v>
      </c>
      <c r="G8" s="33"/>
      <c r="H8" s="26"/>
      <c r="I8" s="28"/>
      <c r="J8" s="36"/>
    </row>
    <row r="9" spans="1:18" s="23" customFormat="1" ht="20.25" customHeight="1" x14ac:dyDescent="0.35">
      <c r="B9" s="31" t="s">
        <v>39</v>
      </c>
      <c r="C9" s="31"/>
      <c r="D9" s="31"/>
      <c r="E9" s="31"/>
      <c r="F9" s="37">
        <v>0</v>
      </c>
      <c r="G9" s="33" t="s">
        <v>28</v>
      </c>
      <c r="H9" s="26"/>
      <c r="I9" s="28"/>
      <c r="J9" s="36"/>
    </row>
    <row r="10" spans="1:18" s="38" customFormat="1" ht="20.25" customHeight="1" x14ac:dyDescent="0.35">
      <c r="A10" s="23"/>
      <c r="B10" s="31" t="s">
        <v>33</v>
      </c>
      <c r="C10" s="31"/>
      <c r="D10" s="31"/>
      <c r="E10" s="31"/>
      <c r="F10" s="37">
        <v>0</v>
      </c>
      <c r="G10" s="33"/>
      <c r="H10" s="26"/>
      <c r="I10" s="28"/>
      <c r="J10" s="36"/>
      <c r="K10" s="23"/>
      <c r="L10" s="23"/>
      <c r="M10" s="23"/>
      <c r="N10" s="23"/>
      <c r="O10" s="23"/>
      <c r="P10" s="23"/>
      <c r="Q10" s="23"/>
      <c r="R10" s="23"/>
    </row>
    <row r="11" spans="1:18" s="23" customFormat="1" ht="20.25" customHeight="1" x14ac:dyDescent="0.35">
      <c r="A11" s="38"/>
      <c r="B11" s="31" t="s">
        <v>34</v>
      </c>
      <c r="C11" s="31"/>
      <c r="D11" s="31"/>
      <c r="E11" s="31"/>
      <c r="F11" s="37">
        <v>0</v>
      </c>
      <c r="G11" s="33"/>
      <c r="H11" s="26"/>
      <c r="I11" s="28"/>
      <c r="J11" s="36"/>
    </row>
    <row r="12" spans="1:18" s="38" customFormat="1" ht="20.25" customHeight="1" x14ac:dyDescent="0.35">
      <c r="A12" s="23"/>
      <c r="B12" s="23" t="s">
        <v>20</v>
      </c>
      <c r="C12" s="23"/>
      <c r="D12" s="23"/>
      <c r="E12" s="23"/>
      <c r="F12" s="39">
        <v>0</v>
      </c>
      <c r="G12" s="33" t="s">
        <v>29</v>
      </c>
      <c r="H12" s="26"/>
      <c r="I12" s="28"/>
      <c r="J12" s="36"/>
      <c r="K12" s="23"/>
      <c r="L12" s="23"/>
    </row>
    <row r="13" spans="1:18" s="38" customFormat="1" ht="20.25" customHeight="1" x14ac:dyDescent="0.35">
      <c r="A13" s="23"/>
      <c r="B13" s="40" t="s">
        <v>17</v>
      </c>
      <c r="C13" s="40"/>
      <c r="D13" s="40"/>
      <c r="E13" s="40"/>
      <c r="F13" s="41">
        <f>SUM(F9:F12)</f>
        <v>0</v>
      </c>
      <c r="G13" s="33"/>
      <c r="H13" s="42"/>
      <c r="I13" s="28"/>
      <c r="J13" s="36"/>
      <c r="K13" s="23"/>
      <c r="L13" s="23"/>
    </row>
    <row r="14" spans="1:18" s="23" customFormat="1" ht="20.25" customHeight="1" x14ac:dyDescent="0.35">
      <c r="B14" s="31"/>
      <c r="F14" s="28"/>
      <c r="G14" s="33"/>
      <c r="H14" s="26"/>
      <c r="I14" s="28"/>
      <c r="J14" s="36"/>
    </row>
    <row r="15" spans="1:18" s="23" customFormat="1" ht="20.25" customHeight="1" x14ac:dyDescent="0.35">
      <c r="B15" s="23" t="s">
        <v>56</v>
      </c>
      <c r="C15" s="38"/>
      <c r="D15" s="38"/>
      <c r="E15" s="38"/>
      <c r="F15" s="39">
        <v>0</v>
      </c>
      <c r="G15" s="33"/>
      <c r="H15" s="26"/>
      <c r="I15" s="28"/>
      <c r="J15" s="36"/>
    </row>
    <row r="16" spans="1:18" s="23" customFormat="1" ht="20.25" customHeight="1" x14ac:dyDescent="0.35">
      <c r="F16" s="28"/>
      <c r="G16" s="33"/>
      <c r="H16" s="26"/>
      <c r="I16" s="28"/>
      <c r="J16" s="36"/>
    </row>
    <row r="17" spans="1:12" s="23" customFormat="1" ht="2.25" customHeight="1" x14ac:dyDescent="0.35">
      <c r="A17" s="43"/>
      <c r="B17" s="43"/>
      <c r="C17" s="43"/>
      <c r="D17" s="43"/>
      <c r="E17" s="43"/>
      <c r="F17" s="44"/>
      <c r="G17" s="33"/>
      <c r="H17" s="26"/>
    </row>
    <row r="18" spans="1:12" s="23" customFormat="1" ht="20.25" customHeight="1" x14ac:dyDescent="0.35">
      <c r="F18" s="28"/>
      <c r="G18" s="33"/>
      <c r="H18" s="26"/>
    </row>
    <row r="19" spans="1:12" s="23" customFormat="1" ht="20.25" customHeight="1" x14ac:dyDescent="0.35">
      <c r="B19" s="45" t="s">
        <v>22</v>
      </c>
      <c r="C19" s="46"/>
      <c r="D19" s="46"/>
      <c r="E19" s="46"/>
      <c r="F19" s="28"/>
      <c r="G19" s="33"/>
      <c r="H19" s="26"/>
      <c r="K19" s="47"/>
      <c r="L19" s="47"/>
    </row>
    <row r="20" spans="1:12" s="23" customFormat="1" ht="20.25" customHeight="1" x14ac:dyDescent="0.35">
      <c r="B20" s="31" t="s">
        <v>57</v>
      </c>
      <c r="C20" s="31"/>
      <c r="D20" s="31"/>
      <c r="E20" s="31"/>
      <c r="F20" s="48">
        <f>F10</f>
        <v>0</v>
      </c>
      <c r="G20" s="33"/>
      <c r="H20" s="26"/>
      <c r="I20" s="28"/>
      <c r="K20" s="49"/>
      <c r="L20" s="49"/>
    </row>
    <row r="21" spans="1:12" s="23" customFormat="1" ht="20.25" customHeight="1" x14ac:dyDescent="0.35">
      <c r="B21" s="23" t="s">
        <v>58</v>
      </c>
      <c r="F21" s="39">
        <v>180000</v>
      </c>
      <c r="G21" s="33"/>
      <c r="H21" s="26"/>
      <c r="I21" s="28"/>
      <c r="J21" s="36"/>
    </row>
    <row r="22" spans="1:12" s="23" customFormat="1" ht="20.25" customHeight="1" x14ac:dyDescent="0.35">
      <c r="A22" s="40"/>
      <c r="B22" s="31" t="s">
        <v>59</v>
      </c>
      <c r="C22" s="31"/>
      <c r="D22" s="31"/>
      <c r="E22" s="31"/>
      <c r="F22" s="48">
        <f>F21*0.15</f>
        <v>27000</v>
      </c>
      <c r="G22" s="33"/>
      <c r="H22" s="26"/>
      <c r="I22" s="28"/>
      <c r="K22" s="49"/>
      <c r="L22" s="49"/>
    </row>
    <row r="23" spans="1:12" s="23" customFormat="1" ht="20.25" customHeight="1" x14ac:dyDescent="0.35">
      <c r="A23" s="31"/>
      <c r="B23" s="31" t="s">
        <v>42</v>
      </c>
      <c r="C23" s="31"/>
      <c r="D23" s="31"/>
      <c r="E23" s="31"/>
      <c r="F23" s="48">
        <f>IF(F20&lt;F22,F20,F22)</f>
        <v>0</v>
      </c>
      <c r="G23" s="33"/>
      <c r="H23" s="26"/>
      <c r="I23" s="28"/>
      <c r="K23" s="50"/>
      <c r="L23" s="50"/>
    </row>
    <row r="24" spans="1:12" s="23" customFormat="1" ht="20.25" customHeight="1" x14ac:dyDescent="0.35">
      <c r="A24" s="40"/>
      <c r="B24" s="31" t="s">
        <v>60</v>
      </c>
      <c r="C24" s="31"/>
      <c r="D24" s="31"/>
      <c r="E24" s="31"/>
      <c r="F24" s="51">
        <f>F23*0.05</f>
        <v>0</v>
      </c>
      <c r="G24" s="33"/>
      <c r="H24" s="26"/>
      <c r="I24" s="28"/>
      <c r="K24" s="50"/>
      <c r="L24" s="50"/>
    </row>
    <row r="25" spans="1:12" s="23" customFormat="1" ht="20.25" customHeight="1" x14ac:dyDescent="0.35">
      <c r="A25" s="40"/>
      <c r="B25" s="31" t="s">
        <v>61</v>
      </c>
      <c r="C25" s="40"/>
      <c r="D25" s="40"/>
      <c r="E25" s="40"/>
      <c r="F25" s="39">
        <v>0</v>
      </c>
      <c r="G25" s="33"/>
      <c r="H25" s="26"/>
      <c r="I25" s="28"/>
      <c r="K25" s="50"/>
      <c r="L25" s="50"/>
    </row>
    <row r="26" spans="1:12" s="23" customFormat="1" ht="20.25" customHeight="1" x14ac:dyDescent="0.35">
      <c r="A26" s="40"/>
      <c r="B26" s="40" t="s">
        <v>62</v>
      </c>
      <c r="C26" s="40"/>
      <c r="D26" s="40"/>
      <c r="E26" s="40"/>
      <c r="F26" s="98">
        <f>F24-F25</f>
        <v>0</v>
      </c>
      <c r="G26" s="33"/>
      <c r="H26" s="26"/>
      <c r="I26" s="28"/>
      <c r="K26" s="50"/>
      <c r="L26" s="50"/>
    </row>
    <row r="27" spans="1:12" s="23" customFormat="1" ht="20.25" customHeight="1" x14ac:dyDescent="0.35">
      <c r="A27" s="40"/>
      <c r="B27" s="40"/>
      <c r="C27" s="40"/>
      <c r="D27" s="40"/>
      <c r="E27" s="40"/>
      <c r="F27" s="52"/>
      <c r="G27" s="33"/>
      <c r="H27" s="26"/>
      <c r="I27" s="28"/>
      <c r="K27" s="50"/>
      <c r="L27" s="50"/>
    </row>
    <row r="28" spans="1:12" s="23" customFormat="1" ht="20.25" customHeight="1" x14ac:dyDescent="0.35">
      <c r="A28" s="31"/>
      <c r="B28" s="31" t="s">
        <v>79</v>
      </c>
      <c r="C28" s="40"/>
      <c r="D28" s="40"/>
      <c r="E28" s="40"/>
      <c r="F28" s="28">
        <f>F20-F23</f>
        <v>0</v>
      </c>
      <c r="G28" s="33" t="s">
        <v>30</v>
      </c>
      <c r="H28" s="26"/>
      <c r="I28" s="28"/>
    </row>
    <row r="29" spans="1:12" s="23" customFormat="1" ht="20.25" customHeight="1" x14ac:dyDescent="0.35">
      <c r="F29" s="28"/>
      <c r="G29" s="33"/>
      <c r="H29" s="26"/>
      <c r="I29" s="28"/>
      <c r="J29" s="36"/>
    </row>
    <row r="30" spans="1:12" s="23" customFormat="1" ht="20.25" customHeight="1" x14ac:dyDescent="0.35">
      <c r="B30" s="45" t="s">
        <v>21</v>
      </c>
      <c r="C30" s="46"/>
      <c r="D30" s="46"/>
      <c r="E30" s="46"/>
      <c r="F30" s="28"/>
      <c r="G30" s="33"/>
      <c r="H30" s="26"/>
      <c r="I30" s="28"/>
      <c r="J30" s="36"/>
    </row>
    <row r="31" spans="1:12" s="23" customFormat="1" ht="20.25" customHeight="1" x14ac:dyDescent="0.35">
      <c r="A31" s="38"/>
      <c r="B31" s="23" t="s">
        <v>63</v>
      </c>
      <c r="F31" s="28">
        <f>IF(F11&gt;1,F13,0)</f>
        <v>0</v>
      </c>
      <c r="G31" s="33"/>
      <c r="H31" s="26"/>
      <c r="I31" s="28"/>
      <c r="J31" s="36"/>
    </row>
    <row r="32" spans="1:12" s="23" customFormat="1" ht="20.25" customHeight="1" x14ac:dyDescent="0.35">
      <c r="A32" s="38"/>
      <c r="B32" s="23" t="s">
        <v>80</v>
      </c>
      <c r="F32" s="28">
        <f>IF(F11&gt;1,1500*F6,0)</f>
        <v>0</v>
      </c>
      <c r="G32" s="33"/>
      <c r="H32" s="26"/>
      <c r="I32" s="48"/>
      <c r="J32" s="36"/>
      <c r="K32" s="50"/>
      <c r="L32" s="50"/>
    </row>
    <row r="33" spans="1:12" s="23" customFormat="1" ht="20.25" customHeight="1" x14ac:dyDescent="0.35">
      <c r="A33" s="38"/>
      <c r="B33" s="23" t="s">
        <v>64</v>
      </c>
      <c r="F33" s="28">
        <f>IF(F31&lt;=F32,F11,0)</f>
        <v>0</v>
      </c>
      <c r="G33" s="33"/>
      <c r="H33" s="26"/>
      <c r="I33" s="48"/>
      <c r="K33" s="53"/>
      <c r="L33" s="53"/>
    </row>
    <row r="34" spans="1:12" s="23" customFormat="1" ht="20.25" customHeight="1" x14ac:dyDescent="0.35">
      <c r="A34" s="38"/>
      <c r="B34" s="23" t="s">
        <v>65</v>
      </c>
      <c r="F34" s="28">
        <f>IF(F33&gt;1,F9*0.5,0)</f>
        <v>0</v>
      </c>
      <c r="G34" s="33"/>
      <c r="H34" s="26"/>
      <c r="I34" s="28"/>
      <c r="J34" s="47"/>
      <c r="K34" s="50"/>
      <c r="L34" s="50"/>
    </row>
    <row r="35" spans="1:12" s="23" customFormat="1" ht="20.25" customHeight="1" x14ac:dyDescent="0.35">
      <c r="A35" s="38"/>
      <c r="F35" s="28"/>
      <c r="G35" s="33"/>
      <c r="H35" s="26"/>
      <c r="I35" s="28"/>
      <c r="J35" s="47"/>
      <c r="K35" s="50"/>
      <c r="L35" s="50"/>
    </row>
    <row r="36" spans="1:12" s="23" customFormat="1" ht="20.25" customHeight="1" x14ac:dyDescent="0.35">
      <c r="A36" s="38"/>
      <c r="B36" s="23" t="s">
        <v>66</v>
      </c>
      <c r="F36" s="28">
        <f>IF(F33&lt;=F34,F33,F34)</f>
        <v>0</v>
      </c>
      <c r="G36" s="33"/>
      <c r="H36" s="26"/>
      <c r="I36" s="28"/>
      <c r="J36" s="47"/>
    </row>
    <row r="37" spans="1:12" s="23" customFormat="1" ht="20.25" customHeight="1" x14ac:dyDescent="0.35">
      <c r="A37" s="38"/>
      <c r="B37" s="38" t="s">
        <v>67</v>
      </c>
      <c r="C37" s="38"/>
      <c r="D37" s="38"/>
      <c r="E37" s="38"/>
      <c r="F37" s="82">
        <f>F36*0.05</f>
        <v>0</v>
      </c>
      <c r="G37" s="33"/>
      <c r="H37" s="26"/>
      <c r="J37" s="47"/>
    </row>
    <row r="38" spans="1:12" s="23" customFormat="1" ht="20.25" customHeight="1" x14ac:dyDescent="0.35">
      <c r="A38" s="38"/>
      <c r="B38" s="38"/>
      <c r="C38" s="38"/>
      <c r="D38" s="38"/>
      <c r="E38" s="38"/>
      <c r="F38" s="28"/>
      <c r="G38" s="33"/>
      <c r="H38" s="26"/>
      <c r="J38" s="47"/>
    </row>
    <row r="39" spans="1:12" s="23" customFormat="1" ht="20.25" customHeight="1" x14ac:dyDescent="0.35">
      <c r="A39" s="38"/>
      <c r="B39" s="23" t="s">
        <v>68</v>
      </c>
      <c r="F39" s="28">
        <f>IF(F33&gt;F34,F33-F36,0)</f>
        <v>0</v>
      </c>
      <c r="G39" s="33"/>
      <c r="H39" s="26"/>
      <c r="I39" s="31"/>
      <c r="J39" s="47"/>
    </row>
    <row r="40" spans="1:12" s="23" customFormat="1" ht="20.25" customHeight="1" x14ac:dyDescent="0.35">
      <c r="A40" s="38"/>
      <c r="B40" s="38" t="s">
        <v>69</v>
      </c>
      <c r="C40" s="38"/>
      <c r="D40" s="38"/>
      <c r="E40" s="38"/>
      <c r="F40" s="82">
        <f>F39*0.1</f>
        <v>0</v>
      </c>
      <c r="G40" s="33"/>
      <c r="H40" s="26"/>
      <c r="I40" s="48"/>
      <c r="J40" s="47"/>
    </row>
    <row r="41" spans="1:12" s="23" customFormat="1" ht="20.25" customHeight="1" x14ac:dyDescent="0.35">
      <c r="A41" s="38"/>
      <c r="B41" s="38"/>
      <c r="C41" s="38"/>
      <c r="D41" s="38"/>
      <c r="E41" s="38"/>
      <c r="F41" s="28"/>
      <c r="G41" s="33"/>
      <c r="H41" s="26"/>
      <c r="I41" s="48"/>
      <c r="J41" s="47"/>
    </row>
    <row r="42" spans="1:12" s="23" customFormat="1" ht="20.25" customHeight="1" x14ac:dyDescent="0.35">
      <c r="A42" s="38"/>
      <c r="B42" s="23" t="s">
        <v>70</v>
      </c>
      <c r="F42" s="28">
        <f>IF(F31&lt;=F32,0,F11)</f>
        <v>0</v>
      </c>
      <c r="G42" s="33" t="s">
        <v>31</v>
      </c>
      <c r="H42" s="26"/>
      <c r="I42" s="28"/>
      <c r="J42" s="47"/>
    </row>
    <row r="43" spans="1:12" s="23" customFormat="1" ht="20.25" customHeight="1" x14ac:dyDescent="0.35">
      <c r="A43" s="38"/>
      <c r="F43" s="28"/>
      <c r="G43" s="33"/>
      <c r="H43" s="26"/>
      <c r="I43" s="28"/>
      <c r="J43" s="47"/>
    </row>
    <row r="44" spans="1:12" s="23" customFormat="1" ht="20.25" customHeight="1" x14ac:dyDescent="0.35">
      <c r="B44" s="45" t="s">
        <v>71</v>
      </c>
      <c r="F44" s="28"/>
      <c r="G44" s="33"/>
      <c r="H44" s="26"/>
      <c r="I44" s="28"/>
      <c r="J44" s="47"/>
    </row>
    <row r="45" spans="1:12" s="23" customFormat="1" ht="20.25" customHeight="1" x14ac:dyDescent="0.35">
      <c r="B45" s="38" t="s">
        <v>72</v>
      </c>
      <c r="C45" s="38"/>
      <c r="D45" s="38"/>
      <c r="E45" s="38"/>
      <c r="F45" s="54">
        <f>F13-F10-F11+F28+F42</f>
        <v>0</v>
      </c>
      <c r="G45" s="33" t="s">
        <v>73</v>
      </c>
      <c r="H45" s="26"/>
      <c r="I45" s="48"/>
      <c r="J45" s="27"/>
    </row>
    <row r="46" spans="1:12" s="23" customFormat="1" ht="20.25" customHeight="1" x14ac:dyDescent="0.35">
      <c r="B46" s="23" t="s">
        <v>81</v>
      </c>
      <c r="C46" s="38"/>
      <c r="D46" s="38"/>
      <c r="E46" s="38"/>
      <c r="F46" s="28">
        <f>F15</f>
        <v>0</v>
      </c>
      <c r="G46" s="33"/>
      <c r="H46" s="26"/>
      <c r="I46" s="48"/>
      <c r="J46" s="27"/>
    </row>
    <row r="47" spans="1:12" s="23" customFormat="1" ht="20.25" customHeight="1" x14ac:dyDescent="0.35">
      <c r="B47" s="38" t="s">
        <v>74</v>
      </c>
      <c r="C47" s="38"/>
      <c r="D47" s="38"/>
      <c r="E47" s="38"/>
      <c r="F47" s="41">
        <f>IF((F45-F46)&lt;0,0,F45-F46)</f>
        <v>0</v>
      </c>
      <c r="G47" s="33"/>
      <c r="H47" s="55"/>
      <c r="I47" s="56"/>
    </row>
    <row r="48" spans="1:12" s="23" customFormat="1" ht="20.25" customHeight="1" x14ac:dyDescent="0.35">
      <c r="B48" s="23" t="s">
        <v>75</v>
      </c>
      <c r="F48" s="28">
        <f>F47*12/F6</f>
        <v>0</v>
      </c>
      <c r="G48" s="33"/>
      <c r="H48" s="55"/>
      <c r="I48" s="56"/>
    </row>
    <row r="49" spans="1:12" s="23" customFormat="1" ht="20.25" customHeight="1" x14ac:dyDescent="0.35">
      <c r="F49" s="28"/>
      <c r="G49" s="33"/>
      <c r="H49" s="55"/>
      <c r="I49" s="56"/>
    </row>
    <row r="50" spans="1:12" s="23" customFormat="1" ht="20.25" customHeight="1" x14ac:dyDescent="0.35">
      <c r="B50" s="38" t="s">
        <v>76</v>
      </c>
      <c r="C50" s="38"/>
      <c r="D50" s="38"/>
      <c r="E50" s="38"/>
      <c r="F50" s="54">
        <f>F65</f>
        <v>0</v>
      </c>
      <c r="G50" s="33"/>
      <c r="H50" s="26"/>
      <c r="J50" s="31"/>
      <c r="K50" s="47"/>
      <c r="L50" s="47"/>
    </row>
    <row r="51" spans="1:12" s="23" customFormat="1" ht="20.25" customHeight="1" x14ac:dyDescent="0.35">
      <c r="B51" s="23" t="s">
        <v>82</v>
      </c>
      <c r="F51" s="28">
        <f>F50/12*F6</f>
        <v>0</v>
      </c>
      <c r="G51" s="33"/>
      <c r="H51" s="26"/>
      <c r="J51" s="31"/>
    </row>
    <row r="52" spans="1:12" s="23" customFormat="1" ht="20.25" customHeight="1" x14ac:dyDescent="0.35">
      <c r="B52" s="23" t="s">
        <v>77</v>
      </c>
      <c r="F52" s="37">
        <v>0</v>
      </c>
      <c r="G52" s="33"/>
      <c r="H52" s="26"/>
      <c r="J52" s="31"/>
    </row>
    <row r="53" spans="1:12" s="23" customFormat="1" ht="20.25" customHeight="1" x14ac:dyDescent="0.35">
      <c r="B53" s="38" t="s">
        <v>78</v>
      </c>
      <c r="C53" s="38"/>
      <c r="D53" s="38"/>
      <c r="E53" s="38"/>
      <c r="F53" s="97">
        <f>F51-F52</f>
        <v>0</v>
      </c>
      <c r="G53" s="33"/>
      <c r="H53" s="26"/>
      <c r="J53" s="31"/>
    </row>
    <row r="54" spans="1:12" s="23" customFormat="1" ht="20.25" customHeight="1" x14ac:dyDescent="0.35">
      <c r="F54" s="28"/>
      <c r="H54" s="26"/>
      <c r="J54" s="40"/>
    </row>
    <row r="55" spans="1:12" s="38" customFormat="1" ht="20.25" customHeight="1" x14ac:dyDescent="0.35">
      <c r="A55" s="23"/>
      <c r="B55" s="38" t="s">
        <v>83</v>
      </c>
      <c r="F55" s="52">
        <f>H27</f>
        <v>0</v>
      </c>
    </row>
    <row r="56" spans="1:12" s="38" customFormat="1" ht="20.25" customHeight="1" x14ac:dyDescent="0.35">
      <c r="A56" s="23"/>
      <c r="F56" s="52"/>
    </row>
    <row r="57" spans="1:12" ht="20.25" customHeight="1" x14ac:dyDescent="0.3">
      <c r="A57" s="13"/>
      <c r="B57" s="102" t="s">
        <v>85</v>
      </c>
      <c r="C57" s="13"/>
      <c r="D57" s="13"/>
      <c r="E57" s="13"/>
      <c r="F57" s="13"/>
      <c r="G57" s="12"/>
      <c r="H57" s="13"/>
      <c r="I57" s="13"/>
      <c r="J57" s="13"/>
    </row>
    <row r="58" spans="1:12" s="38" customFormat="1" ht="20.25" customHeight="1" x14ac:dyDescent="0.3">
      <c r="B58" s="101" t="s">
        <v>5</v>
      </c>
      <c r="C58" s="101"/>
      <c r="D58" s="15" t="s">
        <v>0</v>
      </c>
      <c r="E58" s="15" t="s">
        <v>6</v>
      </c>
      <c r="F58" s="15" t="s">
        <v>1</v>
      </c>
      <c r="H58" s="13"/>
      <c r="I58" s="13"/>
      <c r="J58" s="13"/>
    </row>
    <row r="59" spans="1:12" s="13" customFormat="1" ht="20.25" customHeight="1" x14ac:dyDescent="0.3">
      <c r="B59" s="16">
        <v>0</v>
      </c>
      <c r="C59" s="16">
        <f>12*'Monthly Tax Calc'!C54</f>
        <v>4380</v>
      </c>
      <c r="D59" s="16">
        <f>IF(F47&gt;=C59,C59,F47)</f>
        <v>0</v>
      </c>
      <c r="E59" s="17">
        <v>0</v>
      </c>
      <c r="F59" s="16">
        <f>D59*E59</f>
        <v>0</v>
      </c>
    </row>
    <row r="60" spans="1:12" s="13" customFormat="1" ht="20.25" customHeight="1" x14ac:dyDescent="0.3">
      <c r="B60" s="16">
        <f>C59+0.01</f>
        <v>4380.01</v>
      </c>
      <c r="C60" s="16">
        <f>12*'Monthly Tax Calc'!C55</f>
        <v>5700</v>
      </c>
      <c r="D60" s="16">
        <f>IF(F$47&gt;=C60,C60-C59,IF(F$47-B60&gt;0,F$47-C59,0))</f>
        <v>0</v>
      </c>
      <c r="E60" s="17">
        <v>0.05</v>
      </c>
      <c r="F60" s="16">
        <f>D60*E60</f>
        <v>0</v>
      </c>
    </row>
    <row r="61" spans="1:12" s="13" customFormat="1" ht="20.25" customHeight="1" x14ac:dyDescent="0.3">
      <c r="B61" s="16">
        <f t="shared" ref="B61:B64" si="0">C60+0.01</f>
        <v>5700.01</v>
      </c>
      <c r="C61" s="16">
        <f>12*'Monthly Tax Calc'!C56</f>
        <v>7260</v>
      </c>
      <c r="D61" s="16">
        <f>IF(F$47&gt;=C61,C61-C60,IF(F$47-B61&gt;0,F$47-C60,0))</f>
        <v>0</v>
      </c>
      <c r="E61" s="17">
        <v>0.1</v>
      </c>
      <c r="F61" s="16">
        <f t="shared" ref="F61:F64" si="1">D61*E61</f>
        <v>0</v>
      </c>
    </row>
    <row r="62" spans="1:12" s="13" customFormat="1" ht="20.25" customHeight="1" x14ac:dyDescent="0.3">
      <c r="B62" s="16">
        <f t="shared" si="0"/>
        <v>7260.01</v>
      </c>
      <c r="C62" s="16">
        <f>12*'Monthly Tax Calc'!C57</f>
        <v>43260</v>
      </c>
      <c r="D62" s="16">
        <f>IF(F$47&gt;=C62,C62-C61,IF(F$47-B62&gt;0,F$47-C61,0))</f>
        <v>0</v>
      </c>
      <c r="E62" s="18">
        <v>0.17499999999999999</v>
      </c>
      <c r="F62" s="16">
        <f t="shared" si="1"/>
        <v>0</v>
      </c>
    </row>
    <row r="63" spans="1:12" s="13" customFormat="1" ht="20.25" customHeight="1" x14ac:dyDescent="0.3">
      <c r="B63" s="16">
        <f t="shared" si="0"/>
        <v>43260.01</v>
      </c>
      <c r="C63" s="16">
        <f>12*'Monthly Tax Calc'!C58</f>
        <v>240000</v>
      </c>
      <c r="D63" s="16">
        <f>IF(F$47&gt;=C63,C63-C62,IF(F$47-B63&gt;0,F$47-C62,0))</f>
        <v>0</v>
      </c>
      <c r="E63" s="17">
        <v>0.25</v>
      </c>
      <c r="F63" s="16">
        <f t="shared" si="1"/>
        <v>0</v>
      </c>
    </row>
    <row r="64" spans="1:12" s="13" customFormat="1" ht="20.25" customHeight="1" x14ac:dyDescent="0.3">
      <c r="B64" s="16">
        <f t="shared" si="0"/>
        <v>240000.01</v>
      </c>
      <c r="C64" s="19" t="s">
        <v>44</v>
      </c>
      <c r="D64" s="16">
        <f>IF(F$47&gt;=C64,C64-C63,IF(F$47-B64&gt;0,F$47-C63,0))</f>
        <v>0</v>
      </c>
      <c r="E64" s="17">
        <v>0.3</v>
      </c>
      <c r="F64" s="16">
        <f t="shared" si="1"/>
        <v>0</v>
      </c>
    </row>
    <row r="65" spans="2:9" s="13" customFormat="1" ht="20.25" customHeight="1" x14ac:dyDescent="0.3">
      <c r="B65" s="6"/>
      <c r="C65" s="6"/>
      <c r="D65" s="9">
        <f>SUM(D59:D64)</f>
        <v>0</v>
      </c>
      <c r="E65" s="20"/>
      <c r="F65" s="9">
        <f>SUM(F59:F64)</f>
        <v>0</v>
      </c>
    </row>
    <row r="66" spans="2:9" s="13" customFormat="1" ht="20.25" customHeight="1" x14ac:dyDescent="0.3">
      <c r="I66" s="12"/>
    </row>
    <row r="73" spans="2:9" x14ac:dyDescent="0.3">
      <c r="H73" s="57"/>
    </row>
    <row r="74" spans="2:9" x14ac:dyDescent="0.3">
      <c r="H74" s="57"/>
    </row>
    <row r="75" spans="2:9" x14ac:dyDescent="0.3">
      <c r="H75" s="57"/>
    </row>
    <row r="76" spans="2:9" x14ac:dyDescent="0.3">
      <c r="H76" s="57"/>
    </row>
    <row r="77" spans="2:9" x14ac:dyDescent="0.3">
      <c r="H77" s="57"/>
    </row>
    <row r="80" spans="2:9" s="13" customFormat="1" x14ac:dyDescent="0.3"/>
  </sheetData>
  <sheetProtection algorithmName="SHA-512" hashValue="fkLQFStma3Z0yOo33CQVhxPd6KsFQHO/QcgILexLo6OSXQY2n0A6xYhzU047ppkPDUOx3dFAKUGWBK6Bo1ynEg==" saltValue="xRKHJkMk/Fh66apDgj5xrg==" spinCount="100000" sheet="1" selectLockedCells="1"/>
  <protectedRanges>
    <protectedRange algorithmName="SHA-512" hashValue="CCgdtrAQDm2N2/Whl2Hys+g2aptAT9FQGOCG1bAC0JctilitZEPN3J30IgcaMJnJfQpl9VbXpLidK4KzKJFUzg==" saltValue="njECK4G3EX6W9r7eK4dFKw==" spinCount="100000" sqref="B13:E13 A21:E21 A12:A13 A9:E11 F4:F5 B4:E7" name="Range1"/>
  </protectedRanges>
  <mergeCells count="1">
    <mergeCell ref="B58:C58"/>
  </mergeCells>
  <pageMargins left="0.23622047244094491" right="0.23622047244094491" top="0.35433070866141736" bottom="0.35433070866141736"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Annual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Jacqui.Ramakuela@sage.com</dc:creator>
  <cp:lastModifiedBy>Ramakuela, Jacqui</cp:lastModifiedBy>
  <cp:lastPrinted>2014-10-15T08:14:59Z</cp:lastPrinted>
  <dcterms:created xsi:type="dcterms:W3CDTF">2013-07-05T13:39:38Z</dcterms:created>
  <dcterms:modified xsi:type="dcterms:W3CDTF">2023-04-20T13:33:29Z</dcterms:modified>
</cp:coreProperties>
</file>