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sage365.sharepoint.com/sites/za/pd/Compliance/PayrollAfrica/Mauritius/"/>
    </mc:Choice>
  </mc:AlternateContent>
  <xr:revisionPtr revIDLastSave="42" documentId="13_ncr:1_{091EDC5F-50FA-4534-B026-9C2C53DA8ECE}" xr6:coauthVersionLast="47" xr6:coauthVersionMax="47" xr10:uidLastSave="{17611F71-2007-4D44-9279-6A53CFB56007}"/>
  <bookViews>
    <workbookView xWindow="-14220" yWindow="345" windowWidth="13350" windowHeight="13800" xr2:uid="{00000000-000D-0000-FFFF-FFFF00000000}"/>
  </bookViews>
  <sheets>
    <sheet name="Cumulative Tax Calc" sheetId="16" r:id="rId1"/>
  </sheets>
  <definedNames>
    <definedName name="QUESTIONS" localSheetId="0">#REF!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6" l="1"/>
  <c r="E31" i="16"/>
  <c r="D32" i="16" s="1"/>
  <c r="E15" i="16" l="1"/>
  <c r="E19" i="16" l="1"/>
  <c r="E21" i="16" s="1"/>
  <c r="F32" i="16" s="1"/>
  <c r="H32" i="16" l="1"/>
  <c r="F31" i="16"/>
  <c r="F22" i="16" s="1"/>
  <c r="F33" i="16" l="1"/>
  <c r="H31" i="16"/>
  <c r="H33" i="16" s="1"/>
  <c r="E22" i="16" s="1"/>
  <c r="E2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E24" authorId="0" shapeId="0" xr:uid="{00000000-0006-0000-0000-000003000000}">
      <text>
        <r>
          <rPr>
            <b/>
            <sz val="9"/>
            <color indexed="81"/>
            <rFont val="Tahoma"/>
            <family val="2"/>
          </rPr>
          <t>Ramakuela, Jacqui:</t>
        </r>
        <r>
          <rPr>
            <sz val="9"/>
            <color indexed="81"/>
            <rFont val="Tahoma"/>
            <family val="2"/>
          </rPr>
          <t xml:space="preserve">
Enter tax paid in the previous periods</t>
        </r>
      </text>
    </comment>
  </commentList>
</comments>
</file>

<file path=xl/sharedStrings.xml><?xml version="1.0" encoding="utf-8"?>
<sst xmlns="http://schemas.openxmlformats.org/spreadsheetml/2006/main" count="27" uniqueCount="27">
  <si>
    <t>Basic Salary</t>
  </si>
  <si>
    <t>Enter amounts only in the grey fields</t>
  </si>
  <si>
    <t>Other taxable earnings/allowances</t>
  </si>
  <si>
    <t>Taxable Company Contributions</t>
  </si>
  <si>
    <t>Taxable Fringe Benefits</t>
  </si>
  <si>
    <t>PAYE for the current month</t>
  </si>
  <si>
    <t>MAURITIUS</t>
  </si>
  <si>
    <t xml:space="preserve"> YTD+</t>
  </si>
  <si>
    <t>Cumulative chargeable Income</t>
  </si>
  <si>
    <t>Enter the number of months worked</t>
  </si>
  <si>
    <t>Rs</t>
  </si>
  <si>
    <r>
      <rPr>
        <i/>
        <sz val="11"/>
        <rFont val="Calibri"/>
        <family val="2"/>
        <scheme val="minor"/>
      </rPr>
      <t>Less</t>
    </r>
    <r>
      <rPr>
        <sz val="11"/>
        <rFont val="Calibri"/>
        <family val="2"/>
        <scheme val="minor"/>
      </rPr>
      <t xml:space="preserve"> YTD tax paid</t>
    </r>
  </si>
  <si>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</si>
  <si>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Employees with EDF</t>
  </si>
  <si>
    <t>Total Deductions and reliefs</t>
  </si>
  <si>
    <t>Tax on Cumulative Chargeable Income</t>
  </si>
  <si>
    <r>
      <rPr>
        <i/>
        <sz val="11"/>
        <rFont val="Calibri"/>
        <family val="2"/>
        <scheme val="minor"/>
      </rPr>
      <t>Less</t>
    </r>
    <r>
      <rPr>
        <sz val="11"/>
        <rFont val="Calibri"/>
        <family val="2"/>
        <scheme val="minor"/>
      </rPr>
      <t xml:space="preserve"> Other YTD reliefs and deductions</t>
    </r>
  </si>
  <si>
    <r>
      <rPr>
        <i/>
        <sz val="11"/>
        <rFont val="Calibri"/>
        <family val="2"/>
        <scheme val="minor"/>
      </rPr>
      <t>Less</t>
    </r>
    <r>
      <rPr>
        <sz val="11"/>
        <rFont val="Calibri"/>
        <family val="2"/>
        <scheme val="minor"/>
      </rPr>
      <t xml:space="preserve"> YTD Income Exemption Threshold (IET)</t>
    </r>
  </si>
  <si>
    <t>Rate</t>
  </si>
  <si>
    <t>From (Rs)</t>
  </si>
  <si>
    <t>To (Rs)</t>
  </si>
  <si>
    <t>and above</t>
  </si>
  <si>
    <t>Taxable Income</t>
  </si>
  <si>
    <t>Tax</t>
  </si>
  <si>
    <t>Total Emoluments</t>
  </si>
  <si>
    <t>Cumulative Income (pro-rata)</t>
  </si>
  <si>
    <t>Cumulative Tax Calculation - 2021/2022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</si>
</sst>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9"/>
      <color indexed="81"/>
      <name val="Tahoma"/>
      <family val="2"/>
    </font>
    <font>
      <i/>
      <sz val="11"/>
      <name val="Calibri"/>
      <family val="2"/>
      <scheme val="minor"/>
    </font>
    <font>
      <sz val="11"/>
      <color rgb="FF00FF00"/>
      <name val="Calibri"/>
      <family val="2"/>
      <scheme val="minor"/>
    </font>
    <font>
      <b/>
      <u/>
      <sz val="11"/>
      <color theme="1"/>
      <name val="Calibri"/>
      <family val="2"/>
      <scheme val="minor"/>
    </font>
    <font>
      <i/>
      <sz val="11"/>
      <color theme="0" tint="-0.34998626667073579"/>
      <name val="Calibri"/>
      <family val="2"/>
      <scheme val="minor"/>
    </font>
    <font>
      <i/>
      <sz val="9"/>
      <color theme="0" tint="-0.34998626667073579"/>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4">
    <border>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applyAlignment="1" applyProtection="1">
      <alignment vertical="center"/>
    </xf>
    <xf numFmtId="2" fontId="0" fillId="0" borderId="0" xfId="0" applyNumberFormat="1" applyFont="1" applyAlignment="1" applyProtection="1">
      <alignment vertical="center"/>
    </xf>
    <xf numFmtId="0" fontId="12" fillId="0" borderId="0" xfId="0" applyFont="1" applyFill="1" applyAlignment="1" applyProtection="1">
      <alignment vertical="center"/>
    </xf>
    <xf numFmtId="0" fontId="13" fillId="0" borderId="0" xfId="0" applyFont="1" applyFill="1" applyAlignment="1" applyProtection="1">
      <alignment vertical="center"/>
    </xf>
    <xf numFmtId="2" fontId="14" fillId="0" borderId="0" xfId="0" applyNumberFormat="1" applyFont="1" applyAlignment="1" applyProtection="1">
      <alignment horizontal="right"/>
    </xf>
    <xf numFmtId="0" fontId="1" fillId="0" borderId="0" xfId="0" applyFont="1" applyAlignment="1" applyProtection="1">
      <alignment horizontal="right"/>
    </xf>
    <xf numFmtId="0" fontId="5" fillId="0" borderId="0" xfId="0" applyFont="1" applyProtection="1"/>
    <xf numFmtId="0" fontId="0" fillId="0" borderId="0" xfId="0" applyFont="1" applyFill="1" applyBorder="1" applyProtection="1"/>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8" fillId="0" borderId="0" xfId="0" applyNumberFormat="1" applyFont="1" applyFill="1" applyBorder="1" applyAlignment="1" applyProtection="1">
      <alignment vertical="center"/>
    </xf>
    <xf numFmtId="4" fontId="8" fillId="2" borderId="0" xfId="0" applyNumberFormat="1" applyFont="1" applyFill="1" applyBorder="1" applyAlignment="1" applyProtection="1">
      <alignment vertical="center"/>
      <protection locked="0"/>
    </xf>
    <xf numFmtId="4" fontId="8" fillId="2" borderId="0" xfId="0" applyNumberFormat="1" applyFont="1" applyFill="1" applyAlignment="1" applyProtection="1">
      <alignment vertical="center"/>
      <protection locked="0"/>
    </xf>
    <xf numFmtId="0" fontId="8" fillId="0" borderId="0" xfId="0" applyFont="1" applyFill="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4" fontId="7" fillId="0" borderId="0" xfId="0" applyNumberFormat="1" applyFont="1" applyFill="1" applyBorder="1" applyAlignment="1" applyProtection="1">
      <alignment vertical="center"/>
    </xf>
    <xf numFmtId="0" fontId="10" fillId="0" borderId="0" xfId="0" quotePrefix="1" applyFont="1" applyAlignment="1" applyProtection="1">
      <alignment horizontal="right" vertical="center"/>
    </xf>
    <xf numFmtId="0" fontId="7" fillId="0" borderId="0" xfId="0" applyFont="1" applyBorder="1" applyAlignment="1" applyProtection="1">
      <alignment vertical="center"/>
    </xf>
    <xf numFmtId="4" fontId="7" fillId="0" borderId="2" xfId="0" applyNumberFormat="1" applyFont="1" applyFill="1" applyBorder="1" applyAlignment="1" applyProtection="1">
      <alignment vertical="center"/>
    </xf>
    <xf numFmtId="0" fontId="4" fillId="0" borderId="0" xfId="0" applyFont="1" applyAlignment="1" applyProtection="1">
      <alignment horizontal="right"/>
    </xf>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16" fontId="15" fillId="3" borderId="0" xfId="0" quotePrefix="1" applyNumberFormat="1" applyFont="1" applyFill="1" applyAlignment="1" applyProtection="1">
      <alignment horizontal="right" vertical="center"/>
    </xf>
    <xf numFmtId="0" fontId="0" fillId="0" borderId="0" xfId="0" applyFont="1" applyFill="1" applyAlignment="1" applyProtection="1">
      <alignment vertical="center"/>
    </xf>
    <xf numFmtId="0" fontId="3" fillId="0" borderId="0" xfId="0" applyFont="1" applyFill="1" applyAlignment="1" applyProtection="1">
      <alignment vertical="center"/>
    </xf>
    <xf numFmtId="1" fontId="16" fillId="0" borderId="0" xfId="0" applyNumberFormat="1" applyFont="1" applyFill="1" applyAlignment="1" applyProtection="1">
      <alignment horizontal="center" vertical="center"/>
    </xf>
    <xf numFmtId="1" fontId="16" fillId="2" borderId="0" xfId="0" applyNumberFormat="1" applyFont="1" applyFill="1" applyAlignment="1" applyProtection="1">
      <alignment horizontal="center" vertical="center"/>
      <protection locked="0"/>
    </xf>
    <xf numFmtId="0" fontId="2" fillId="3" borderId="3" xfId="0" applyFont="1" applyFill="1" applyBorder="1" applyAlignment="1" applyProtection="1">
      <alignment horizontal="right" vertical="center"/>
    </xf>
    <xf numFmtId="4" fontId="2" fillId="3" borderId="3" xfId="0" applyNumberFormat="1" applyFont="1" applyFill="1" applyBorder="1" applyAlignment="1" applyProtection="1">
      <alignment horizontal="right" vertical="center"/>
    </xf>
    <xf numFmtId="4" fontId="8" fillId="0" borderId="3" xfId="0" applyNumberFormat="1" applyFont="1" applyFill="1" applyBorder="1" applyAlignment="1" applyProtection="1">
      <alignment horizontal="right" vertical="center"/>
    </xf>
    <xf numFmtId="4" fontId="8" fillId="0" borderId="3" xfId="0" applyNumberFormat="1" applyFont="1" applyBorder="1" applyAlignment="1" applyProtection="1">
      <alignment horizontal="right" vertical="center"/>
    </xf>
    <xf numFmtId="4" fontId="21" fillId="0" borderId="0" xfId="0" applyNumberFormat="1" applyFont="1" applyProtection="1"/>
    <xf numFmtId="9" fontId="8" fillId="0" borderId="3" xfId="0" applyNumberFormat="1" applyFont="1" applyBorder="1" applyAlignment="1" applyProtection="1">
      <alignment horizontal="center" vertical="center"/>
    </xf>
    <xf numFmtId="0" fontId="0" fillId="0" borderId="0" xfId="0" applyFont="1" applyAlignment="1" applyProtection="1">
      <alignment horizontal="center"/>
    </xf>
    <xf numFmtId="0" fontId="23" fillId="0" borderId="0" xfId="0" applyFont="1" applyAlignment="1" applyProtection="1">
      <alignment vertical="center"/>
    </xf>
    <xf numFmtId="0" fontId="22" fillId="0" borderId="0" xfId="0" applyFont="1" applyAlignment="1" applyProtection="1">
      <alignment horizontal="center" vertical="center"/>
      <protection hidden="1"/>
    </xf>
    <xf numFmtId="0" fontId="2" fillId="3" borderId="3" xfId="0" applyFont="1" applyFill="1" applyBorder="1" applyAlignment="1" applyProtection="1">
      <alignment horizontal="right" vertical="center"/>
    </xf>
    <xf numFmtId="0" fontId="0" fillId="0" borderId="0" xfId="0" applyFont="1" applyAlignment="1" applyProtection="1">
      <alignment horizontal="left" wrapText="1"/>
    </xf>
    <xf numFmtId="0" fontId="0" fillId="0" borderId="0" xfId="0" applyFont="1" applyAlignment="1" applyProtection="1">
      <alignment horizontal="left"/>
    </xf>
    <xf numFmtId="0" fontId="2" fillId="3" borderId="3"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0</xdr:rowOff>
    </xdr:from>
    <xdr:to>
      <xdr:col>2</xdr:col>
      <xdr:colOff>701675</xdr:colOff>
      <xdr:row>0</xdr:row>
      <xdr:rowOff>421005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0" y="139700"/>
          <a:ext cx="1159510" cy="4210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O38"/>
  <sheetViews>
    <sheetView showGridLines="0" tabSelected="1" topLeftCell="A4" zoomScaleNormal="100" zoomScaleSheetLayoutView="100" workbookViewId="0">
      <selection activeCell="E7" sqref="E7"/>
    </sheetView>
  </sheetViews>
  <sheetFormatPr defaultColWidth="9.1796875" defaultRowHeight="13" x14ac:dyDescent="0.3"/>
  <cols>
    <col min="1" max="1" width="8.81640625" style="27" customWidth="1"/>
    <col min="2" max="2" width="7.1796875" style="10" customWidth="1"/>
    <col min="3" max="3" width="50.1796875" style="10" customWidth="1"/>
    <col min="4" max="8" width="16.08984375" style="10" customWidth="1"/>
    <col min="9" max="16384" width="9.1796875" style="10"/>
  </cols>
  <sheetData>
    <row r="1" spans="1:15" s="2" customFormat="1" ht="42.5" customHeight="1" x14ac:dyDescent="0.35">
      <c r="E1" s="3"/>
    </row>
    <row r="2" spans="1:15" s="2" customFormat="1" ht="33.5" customHeight="1" x14ac:dyDescent="0.65">
      <c r="B2" s="7" t="s">
        <v>26</v>
      </c>
      <c r="C2" s="6"/>
      <c r="D2" s="6"/>
      <c r="E2" s="8" t="s">
        <v>6</v>
      </c>
      <c r="N2" s="11"/>
      <c r="O2" s="11"/>
    </row>
    <row r="3" spans="1:15" s="2" customFormat="1" ht="15.75" customHeight="1" x14ac:dyDescent="0.35">
      <c r="B3" s="2" t="s">
        <v>13</v>
      </c>
      <c r="E3" s="3"/>
      <c r="N3" s="28"/>
      <c r="O3" s="28"/>
    </row>
    <row r="4" spans="1:15" s="2" customFormat="1" ht="15.75" customHeight="1" x14ac:dyDescent="0.35">
      <c r="E4" s="3"/>
      <c r="N4" s="28"/>
      <c r="O4" s="28"/>
    </row>
    <row r="5" spans="1:15" s="4" customFormat="1" ht="20.25" customHeight="1" x14ac:dyDescent="0.35">
      <c r="B5" s="1" t="s">
        <v>1</v>
      </c>
      <c r="C5" s="1"/>
      <c r="D5" s="1"/>
      <c r="E5" s="5"/>
      <c r="N5" s="29"/>
      <c r="O5" s="30"/>
    </row>
    <row r="6" spans="1:15" s="4" customFormat="1" ht="20.25" customHeight="1" x14ac:dyDescent="0.35">
      <c r="B6" s="1"/>
      <c r="C6" s="1"/>
      <c r="D6" s="1"/>
      <c r="E6" s="5"/>
      <c r="N6" s="29"/>
      <c r="O6" s="30"/>
    </row>
    <row r="7" spans="1:15" s="4" customFormat="1" ht="20.25" customHeight="1" x14ac:dyDescent="0.35">
      <c r="B7" s="17" t="s">
        <v>9</v>
      </c>
      <c r="C7" s="1"/>
      <c r="D7" s="1"/>
      <c r="E7" s="35">
        <v>3</v>
      </c>
      <c r="N7" s="29"/>
      <c r="O7" s="30"/>
    </row>
    <row r="8" spans="1:15" s="32" customFormat="1" ht="20.25" customHeight="1" x14ac:dyDescent="0.35">
      <c r="B8" s="17"/>
      <c r="C8" s="33"/>
      <c r="D8" s="33"/>
      <c r="E8" s="34"/>
      <c r="N8" s="29"/>
      <c r="O8" s="30"/>
    </row>
    <row r="9" spans="1:15" s="4" customFormat="1" ht="20.25" customHeight="1" x14ac:dyDescent="0.35">
      <c r="B9" s="1"/>
      <c r="C9" s="1"/>
      <c r="D9" s="1"/>
      <c r="E9" s="16" t="s">
        <v>10</v>
      </c>
      <c r="N9" s="29"/>
      <c r="O9" s="30"/>
    </row>
    <row r="10" spans="1:15" s="4" customFormat="1" ht="20.25" customHeight="1" x14ac:dyDescent="0.35">
      <c r="A10" s="14"/>
      <c r="B10" s="15"/>
      <c r="C10" s="15"/>
      <c r="D10" s="15"/>
      <c r="E10" s="31" t="s">
        <v>7</v>
      </c>
    </row>
    <row r="11" spans="1:15" s="4" customFormat="1" ht="20.25" customHeight="1" x14ac:dyDescent="0.35">
      <c r="A11" s="12"/>
      <c r="B11" s="17" t="s">
        <v>0</v>
      </c>
      <c r="C11" s="17"/>
      <c r="D11" s="17"/>
      <c r="E11" s="18">
        <f>221312*3</f>
        <v>663936</v>
      </c>
    </row>
    <row r="12" spans="1:15" s="4" customFormat="1" ht="20.25" customHeight="1" x14ac:dyDescent="0.35">
      <c r="A12" s="12"/>
      <c r="B12" s="17" t="s">
        <v>2</v>
      </c>
      <c r="C12" s="17"/>
      <c r="D12" s="17"/>
      <c r="E12" s="19">
        <v>0</v>
      </c>
    </row>
    <row r="13" spans="1:15" s="4" customFormat="1" ht="20.25" customHeight="1" x14ac:dyDescent="0.35">
      <c r="A13" s="12"/>
      <c r="B13" s="17" t="s">
        <v>3</v>
      </c>
      <c r="C13" s="17"/>
      <c r="D13" s="17"/>
      <c r="E13" s="19">
        <v>0</v>
      </c>
    </row>
    <row r="14" spans="1:15" s="4" customFormat="1" ht="20.25" customHeight="1" x14ac:dyDescent="0.35">
      <c r="A14" s="12"/>
      <c r="B14" s="20" t="s">
        <v>4</v>
      </c>
      <c r="C14" s="20"/>
      <c r="D14" s="20"/>
      <c r="E14" s="19">
        <v>0</v>
      </c>
    </row>
    <row r="15" spans="1:15" s="4" customFormat="1" ht="20.25" customHeight="1" x14ac:dyDescent="0.35">
      <c r="A15" s="12"/>
      <c r="B15" s="21" t="s">
        <v>24</v>
      </c>
      <c r="C15" s="21"/>
      <c r="D15" s="21"/>
      <c r="E15" s="22">
        <f>SUM(E11:E14)</f>
        <v>663936</v>
      </c>
    </row>
    <row r="16" spans="1:15" s="4" customFormat="1" ht="20.25" customHeight="1" x14ac:dyDescent="0.35">
      <c r="A16" s="12"/>
      <c r="B16" s="21"/>
      <c r="C16" s="21"/>
      <c r="D16" s="21"/>
      <c r="E16" s="23"/>
    </row>
    <row r="17" spans="1:8" s="4" customFormat="1" ht="20.25" customHeight="1" x14ac:dyDescent="0.35">
      <c r="A17" s="12"/>
      <c r="B17" s="20" t="s">
        <v>17</v>
      </c>
      <c r="C17" s="21"/>
      <c r="D17" s="21"/>
      <c r="E17" s="18">
        <v>250000</v>
      </c>
    </row>
    <row r="18" spans="1:8" s="4" customFormat="1" ht="20.25" customHeight="1" x14ac:dyDescent="0.35">
      <c r="A18" s="12"/>
      <c r="B18" s="20" t="s">
        <v>16</v>
      </c>
      <c r="C18" s="21"/>
      <c r="D18" s="21"/>
      <c r="E18" s="18"/>
    </row>
    <row r="19" spans="1:8" s="4" customFormat="1" ht="20.25" customHeight="1" x14ac:dyDescent="0.35">
      <c r="A19" s="12"/>
      <c r="B19" s="21" t="s">
        <v>14</v>
      </c>
      <c r="C19" s="21"/>
      <c r="D19" s="21"/>
      <c r="E19" s="22">
        <f>E17+E18</f>
        <v>250000</v>
      </c>
    </row>
    <row r="20" spans="1:8" s="4" customFormat="1" ht="20.25" customHeight="1" x14ac:dyDescent="0.35">
      <c r="A20" s="12"/>
      <c r="B20" s="20"/>
      <c r="C20" s="21"/>
      <c r="D20" s="21"/>
      <c r="E20" s="17"/>
    </row>
    <row r="21" spans="1:8" s="4" customFormat="1" ht="20.25" customHeight="1" x14ac:dyDescent="0.35">
      <c r="A21" s="24"/>
      <c r="B21" s="21" t="s">
        <v>8</v>
      </c>
      <c r="C21" s="20"/>
      <c r="D21" s="20"/>
      <c r="E21" s="22">
        <f>IF((E15-E19)&lt;0,0,E15-E19)</f>
        <v>413936</v>
      </c>
    </row>
    <row r="22" spans="1:8" s="4" customFormat="1" ht="20.25" customHeight="1" x14ac:dyDescent="0.35">
      <c r="A22" s="12"/>
      <c r="B22" s="21" t="s">
        <v>15</v>
      </c>
      <c r="C22" s="21"/>
      <c r="D22" s="21"/>
      <c r="E22" s="23">
        <f>H33</f>
        <v>62090.399999999994</v>
      </c>
      <c r="F22" s="44" t="str">
        <f>IF(F31&gt;0,"10% rate","15% rate")</f>
        <v>15% rate</v>
      </c>
    </row>
    <row r="23" spans="1:8" s="4" customFormat="1" ht="20.25" customHeight="1" x14ac:dyDescent="0.35">
      <c r="A23" s="12"/>
      <c r="B23" s="21"/>
      <c r="C23" s="21"/>
      <c r="D23" s="21"/>
      <c r="E23" s="23"/>
      <c r="F23" s="43"/>
    </row>
    <row r="24" spans="1:8" s="4" customFormat="1" ht="20.25" customHeight="1" x14ac:dyDescent="0.35">
      <c r="A24" s="12"/>
      <c r="B24" s="20" t="s">
        <v>11</v>
      </c>
      <c r="C24" s="21"/>
      <c r="D24" s="21"/>
      <c r="E24" s="18">
        <v>32643.599999999999</v>
      </c>
    </row>
    <row r="25" spans="1:8" s="4" customFormat="1" ht="20.25" customHeight="1" thickBot="1" x14ac:dyDescent="0.4">
      <c r="A25" s="12"/>
      <c r="B25" s="25" t="s">
        <v>5</v>
      </c>
      <c r="C25" s="13"/>
      <c r="D25" s="13"/>
      <c r="E25" s="26">
        <f>E22-E24</f>
        <v>29446.799999999996</v>
      </c>
    </row>
    <row r="26" spans="1:8" s="4" customFormat="1" ht="20.25" customHeight="1" thickTop="1" x14ac:dyDescent="0.35">
      <c r="A26" s="12"/>
      <c r="B26" s="25"/>
      <c r="C26" s="13"/>
      <c r="D26" s="13"/>
      <c r="E26" s="23"/>
    </row>
    <row r="27" spans="1:8" s="4" customFormat="1" ht="20.25" customHeight="1" x14ac:dyDescent="0.35">
      <c r="A27" s="12"/>
      <c r="B27" s="25"/>
      <c r="C27" s="13"/>
      <c r="D27" s="13"/>
      <c r="E27" s="23"/>
    </row>
    <row r="28" spans="1:8" s="4" customFormat="1" ht="20.25" customHeight="1" x14ac:dyDescent="0.35">
      <c r="A28" s="12"/>
      <c r="B28" s="25"/>
      <c r="C28" s="13"/>
      <c r="D28" s="13"/>
      <c r="E28" s="23"/>
    </row>
    <row r="29" spans="1:8" s="4" customFormat="1" ht="20.25" customHeight="1" x14ac:dyDescent="0.35">
      <c r="A29" s="12"/>
      <c r="B29" s="25"/>
      <c r="C29" s="13"/>
      <c r="D29" s="48" t="s">
        <v>25</v>
      </c>
      <c r="E29" s="48"/>
      <c r="F29" s="45" t="s">
        <v>22</v>
      </c>
      <c r="G29" s="48" t="s">
        <v>18</v>
      </c>
      <c r="H29" s="45" t="s">
        <v>23</v>
      </c>
    </row>
    <row r="30" spans="1:8" s="4" customFormat="1" ht="20.25" customHeight="1" x14ac:dyDescent="0.35">
      <c r="A30" s="12"/>
      <c r="B30" s="25"/>
      <c r="C30" s="13"/>
      <c r="D30" s="36" t="s">
        <v>19</v>
      </c>
      <c r="E30" s="37" t="s">
        <v>20</v>
      </c>
      <c r="F30" s="45"/>
      <c r="G30" s="48"/>
      <c r="H30" s="45"/>
    </row>
    <row r="31" spans="1:8" s="4" customFormat="1" ht="22" customHeight="1" x14ac:dyDescent="0.35">
      <c r="A31" s="12"/>
      <c r="B31" s="25"/>
      <c r="C31" s="13"/>
      <c r="D31" s="39">
        <v>0</v>
      </c>
      <c r="E31" s="38">
        <f>700000/13*E7</f>
        <v>161538.46153846153</v>
      </c>
      <c r="F31" s="38">
        <f>IF(E21&lt;D32,E21,0)</f>
        <v>0</v>
      </c>
      <c r="G31" s="41">
        <v>0.1</v>
      </c>
      <c r="H31" s="38">
        <f>F31*G31</f>
        <v>0</v>
      </c>
    </row>
    <row r="32" spans="1:8" s="2" customFormat="1" ht="22" customHeight="1" x14ac:dyDescent="0.35">
      <c r="A32" s="9"/>
      <c r="B32" s="4"/>
      <c r="C32" s="4"/>
      <c r="D32" s="39">
        <f>E31+0.01</f>
        <v>161538.47153846154</v>
      </c>
      <c r="E32" s="39" t="s">
        <v>21</v>
      </c>
      <c r="F32" s="38">
        <f>IF(E21&gt;E31,E21,0)</f>
        <v>413936</v>
      </c>
      <c r="G32" s="41">
        <v>0.15</v>
      </c>
      <c r="H32" s="38">
        <f>G32*F32</f>
        <v>62090.399999999994</v>
      </c>
    </row>
    <row r="33" spans="1:8" s="2" customFormat="1" ht="24.5" customHeight="1" x14ac:dyDescent="0.35">
      <c r="A33" s="9"/>
      <c r="B33" s="46" t="s">
        <v>12</v>
      </c>
      <c r="C33" s="47"/>
      <c r="D33" s="47"/>
      <c r="E33" s="47"/>
      <c r="F33" s="40">
        <f>F31+F32</f>
        <v>413936</v>
      </c>
      <c r="G33" s="42"/>
      <c r="H33" s="40">
        <f>H31+H32</f>
        <v>62090.399999999994</v>
      </c>
    </row>
    <row r="34" spans="1:8" s="2" customFormat="1" ht="20.25" customHeight="1" x14ac:dyDescent="0.35">
      <c r="A34" s="9"/>
      <c r="B34" s="47"/>
      <c r="C34" s="47"/>
      <c r="D34" s="47"/>
      <c r="E34" s="47"/>
    </row>
    <row r="35" spans="1:8" ht="20.25" customHeight="1" x14ac:dyDescent="0.3">
      <c r="B35" s="47"/>
      <c r="C35" s="47"/>
      <c r="D35" s="47"/>
      <c r="E35" s="47"/>
    </row>
    <row r="36" spans="1:8" ht="20.25" customHeight="1" x14ac:dyDescent="0.3">
      <c r="B36" s="47"/>
      <c r="C36" s="47"/>
      <c r="D36" s="47"/>
      <c r="E36" s="47"/>
    </row>
    <row r="37" spans="1:8" ht="20.25" customHeight="1" x14ac:dyDescent="0.3">
      <c r="B37" s="47"/>
      <c r="C37" s="47"/>
      <c r="D37" s="47"/>
      <c r="E37" s="47"/>
    </row>
    <row r="38" spans="1:8" ht="26.25" customHeight="1" x14ac:dyDescent="0.3">
      <c r="B38" s="47"/>
      <c r="C38" s="47"/>
      <c r="D38" s="47"/>
      <c r="E38" s="47"/>
    </row>
  </sheetData>
  <sheetProtection algorithmName="SHA-512" hashValue="EjEJ5z/H/hkUwuYH6NBpXKrGO3DXdHuMyUY18iFE14wmEWypPO+AcwcDG1sMkE5FaGUMNbZGtfsSOQF+UPK3tA==" saltValue="sLYFMU3CGKKzeMbyvdyAqg==" spinCount="100000" sheet="1" objects="1" scenarios="1"/>
  <mergeCells count="5">
    <mergeCell ref="H29:H30"/>
    <mergeCell ref="B33:E38"/>
    <mergeCell ref="G29:G30"/>
    <mergeCell ref="D29:E29"/>
    <mergeCell ref="F29:F30"/>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09C521-10AB-4DAF-A5A2-FBAB4EC65389}">
  <ds:schemaRefs>
    <ds:schemaRef ds:uri="http://schemas.microsoft.com/sharepoint/v3/contenttype/forms"/>
  </ds:schemaRefs>
</ds:datastoreItem>
</file>

<file path=customXml/itemProps2.xml><?xml version="1.0" encoding="utf-8"?>
<ds:datastoreItem xmlns:ds="http://schemas.openxmlformats.org/officeDocument/2006/customXml" ds:itemID="{F8332DF3-1800-453C-B1B2-96C9DBDBDB9E}">
  <ds:schemaRef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openxmlformats.org/package/2006/metadata/core-properties"/>
    <ds:schemaRef ds:uri="http://purl.org/dc/dcmitype/"/>
    <ds:schemaRef ds:uri="20291ebb-8fd5-4a4a-b5a6-ec5249e68ab7"/>
    <ds:schemaRef ds:uri="71037282-4172-42af-8e02-c41ee92b0631"/>
    <ds:schemaRef ds:uri="http://www.w3.org/XML/1998/namespace"/>
  </ds:schemaRefs>
</ds:datastoreItem>
</file>

<file path=customXml/itemProps3.xml><?xml version="1.0" encoding="utf-8"?>
<ds:datastoreItem xmlns:ds="http://schemas.openxmlformats.org/officeDocument/2006/customXml" ds:itemID="{FF2415E3-A2F5-4437-BEDE-A8E625232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Cumulative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Le Roux, Heleen</cp:lastModifiedBy>
  <cp:lastPrinted>2014-12-19T13:18:01Z</cp:lastPrinted>
  <dcterms:created xsi:type="dcterms:W3CDTF">2011-10-12T07:08:14Z</dcterms:created>
  <dcterms:modified xsi:type="dcterms:W3CDTF">2022-03-27T16:55:28Z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