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defaultThemeVersion="124226"/>
  <mc:AlternateContent xmlns:mc="http://schemas.openxmlformats.org/markup-compatibility/2006">
    <mc:Choice Requires="x15">
      <x15ac:absPath xmlns:x15ac="http://schemas.microsoft.com/office/spreadsheetml/2010/11/ac" url="Z:\Ania\Share Point\Botswana\Tax Calc\2022-2023\"/>
    </mc:Choice>
  </mc:AlternateContent>
  <xr:revisionPtr revIDLastSave="0" documentId="8_{787EE210-89C5-4650-82BF-67D22B003CED}" xr6:coauthVersionLast="47" xr6:coauthVersionMax="47" xr10:uidLastSave="{00000000-0000-0000-0000-000000000000}"/>
  <workbookProtection workbookAlgorithmName="SHA-512" workbookHashValue="JbhArIuGqzYWRmZRyGMPDgFzMUzCPZ5XqNRD0XpY32PKXzzMOdjZnWZzcg7Qq94VsQ1W9OHswYJ3iu0z9FdQzQ==" workbookSaltValue="q8qtcSwc/XBz2lUbAdHf7Q==" workbookSpinCount="100000" lockStructure="1"/>
  <bookViews>
    <workbookView xWindow="-108" yWindow="-108" windowWidth="23256" windowHeight="12576" tabRatio="835" xr2:uid="{00000000-000D-0000-FFFF-FFFF00000000}"/>
  </bookViews>
  <sheets>
    <sheet name="YTD Tax Calc - Months" sheetId="9" r:id="rId1"/>
    <sheet name="YTD Tax Calc - Weeks Bi-Weeks" sheetId="23" r:id="rId2"/>
    <sheet name="YTD Tax Calc - Days" sheetId="22" r:id="rId3"/>
    <sheet name="Monthly Tax Calc" sheetId="21" r:id="rId4"/>
    <sheet name="Tax_Tables" sheetId="14" r:id="rId5"/>
    <sheet name="Sheet1" sheetId="18" state="hidden" r:id="rId6"/>
    <sheet name="LookUp List" sheetId="1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1" i="22" l="1"/>
  <c r="D72" i="22"/>
  <c r="D72" i="23"/>
  <c r="D64" i="22"/>
  <c r="D71" i="23"/>
  <c r="D64" i="23"/>
  <c r="D87" i="23"/>
  <c r="D76" i="23"/>
  <c r="D63" i="23"/>
  <c r="D56" i="23"/>
  <c r="D38" i="23"/>
  <c r="D41" i="23" s="1"/>
  <c r="D25" i="23"/>
  <c r="D22" i="23"/>
  <c r="D19" i="23"/>
  <c r="D87" i="22"/>
  <c r="D76" i="22"/>
  <c r="D63" i="22"/>
  <c r="D56" i="22"/>
  <c r="D38" i="22"/>
  <c r="D47" i="22" s="1"/>
  <c r="D25" i="22"/>
  <c r="D22" i="22"/>
  <c r="D19" i="22"/>
  <c r="D62" i="22" s="1"/>
  <c r="D71" i="21"/>
  <c r="D36" i="21"/>
  <c r="D23" i="21"/>
  <c r="D20" i="21"/>
  <c r="D17" i="21"/>
  <c r="D86" i="9"/>
  <c r="D55" i="9"/>
  <c r="D18" i="9"/>
  <c r="D41" i="22" l="1"/>
  <c r="D47" i="23"/>
  <c r="D24" i="21"/>
  <c r="D25" i="21" s="1"/>
  <c r="D65" i="22"/>
  <c r="D62" i="23"/>
  <c r="D65" i="23" s="1"/>
  <c r="D30" i="21"/>
  <c r="D33" i="21" s="1"/>
  <c r="D59" i="21"/>
  <c r="D26" i="21" l="1"/>
  <c r="D75" i="22"/>
  <c r="D77" i="22" s="1"/>
  <c r="D21" i="22"/>
  <c r="D23" i="22" s="1"/>
  <c r="D39" i="22" s="1"/>
  <c r="D40" i="22" s="1"/>
  <c r="D27" i="21"/>
  <c r="D45" i="22"/>
  <c r="D46" i="22" s="1"/>
  <c r="D32" i="22"/>
  <c r="D33" i="22" s="1"/>
  <c r="D75" i="23"/>
  <c r="D77" i="23" s="1"/>
  <c r="D21" i="23"/>
  <c r="D32" i="23" s="1"/>
  <c r="D33" i="23" s="1"/>
  <c r="D61" i="21"/>
  <c r="D31" i="21"/>
  <c r="D32" i="21"/>
  <c r="D35" i="23" l="1"/>
  <c r="D26" i="22"/>
  <c r="D27" i="22" s="1"/>
  <c r="D81" i="22" s="1"/>
  <c r="D28" i="21"/>
  <c r="D70" i="21"/>
  <c r="D72" i="21" s="1"/>
  <c r="D19" i="21"/>
  <c r="D34" i="23"/>
  <c r="D36" i="23" s="1"/>
  <c r="D42" i="22"/>
  <c r="D48" i="22"/>
  <c r="D34" i="22"/>
  <c r="D35" i="22"/>
  <c r="D23" i="23"/>
  <c r="D45" i="23"/>
  <c r="D46" i="23" s="1"/>
  <c r="D69" i="22"/>
  <c r="D34" i="21"/>
  <c r="D28" i="22" l="1"/>
  <c r="D80" i="22" s="1"/>
  <c r="D29" i="22"/>
  <c r="D79" i="22" s="1"/>
  <c r="D21" i="21"/>
  <c r="D37" i="21" s="1"/>
  <c r="D43" i="21"/>
  <c r="D43" i="22"/>
  <c r="D49" i="22"/>
  <c r="D67" i="22"/>
  <c r="D36" i="22"/>
  <c r="D68" i="22"/>
  <c r="D69" i="23"/>
  <c r="D68" i="23"/>
  <c r="D48" i="23"/>
  <c r="D26" i="23"/>
  <c r="D39" i="23"/>
  <c r="D40" i="23" s="1"/>
  <c r="D30" i="22" l="1"/>
  <c r="D50" i="22" s="1"/>
  <c r="D82" i="22" s="1"/>
  <c r="D39" i="21"/>
  <c r="D75" i="21" s="1"/>
  <c r="D40" i="21"/>
  <c r="D74" i="21" s="1"/>
  <c r="D38" i="21"/>
  <c r="D76" i="21" s="1"/>
  <c r="D46" i="21"/>
  <c r="D63" i="21" s="1"/>
  <c r="D45" i="21"/>
  <c r="D64" i="21" s="1"/>
  <c r="D44" i="21"/>
  <c r="D65" i="21" s="1"/>
  <c r="D27" i="23"/>
  <c r="D28" i="23"/>
  <c r="D51" i="22"/>
  <c r="D53" i="22" s="1"/>
  <c r="D70" i="22"/>
  <c r="D73" i="22" s="1"/>
  <c r="D85" i="22" s="1"/>
  <c r="D42" i="23"/>
  <c r="D29" i="23"/>
  <c r="D67" i="23"/>
  <c r="D49" i="23"/>
  <c r="D84" i="22" l="1"/>
  <c r="D41" i="21"/>
  <c r="D48" i="21" s="1"/>
  <c r="D47" i="21"/>
  <c r="D79" i="23"/>
  <c r="D30" i="23"/>
  <c r="D83" i="22"/>
  <c r="D80" i="23"/>
  <c r="D54" i="22"/>
  <c r="D55" i="22" s="1"/>
  <c r="D57" i="22" s="1"/>
  <c r="D52" i="22"/>
  <c r="D70" i="23"/>
  <c r="D51" i="23"/>
  <c r="D53" i="23" s="1"/>
  <c r="D81" i="23"/>
  <c r="D43" i="23"/>
  <c r="D50" i="23" s="1"/>
  <c r="D86" i="22" l="1"/>
  <c r="D88" i="22" s="1"/>
  <c r="D58" i="22" s="1"/>
  <c r="D77" i="21"/>
  <c r="D66" i="21"/>
  <c r="D49" i="21"/>
  <c r="D51" i="21" s="1"/>
  <c r="D83" i="23"/>
  <c r="D73" i="23"/>
  <c r="D85" i="23" s="1"/>
  <c r="D82" i="23"/>
  <c r="D52" i="23"/>
  <c r="D54" i="23"/>
  <c r="D55" i="23" s="1"/>
  <c r="D57" i="23" s="1"/>
  <c r="D75" i="9"/>
  <c r="D62" i="9"/>
  <c r="D71" i="9" s="1"/>
  <c r="D37" i="9"/>
  <c r="D24" i="9"/>
  <c r="D21" i="9"/>
  <c r="D40" i="9" l="1"/>
  <c r="D46" i="9"/>
  <c r="D78" i="21"/>
  <c r="D79" i="21" s="1"/>
  <c r="D68" i="21"/>
  <c r="D81" i="21" s="1"/>
  <c r="D52" i="21"/>
  <c r="D53" i="21" s="1"/>
  <c r="D54" i="21" s="1"/>
  <c r="D50" i="21"/>
  <c r="D84" i="23"/>
  <c r="D86" i="23" s="1"/>
  <c r="D88" i="23" s="1"/>
  <c r="D58" i="23" s="1"/>
  <c r="D61" i="9"/>
  <c r="D64" i="9" s="1"/>
  <c r="D20" i="9" s="1"/>
  <c r="D82" i="21" l="1"/>
  <c r="D55" i="21" s="1"/>
  <c r="D74" i="9"/>
  <c r="D76" i="9" s="1"/>
  <c r="D66" i="9"/>
  <c r="D31" i="9"/>
  <c r="D44" i="9"/>
  <c r="D45" i="9" s="1"/>
  <c r="D22" i="9"/>
  <c r="D38" i="9" s="1"/>
  <c r="D39" i="9" s="1"/>
  <c r="D32" i="9" l="1"/>
  <c r="D33" i="9"/>
  <c r="D34" i="9"/>
  <c r="D41" i="9"/>
  <c r="D25" i="9"/>
  <c r="D47" i="9"/>
  <c r="D26" i="9" l="1"/>
  <c r="D80" i="9" s="1"/>
  <c r="D27" i="9"/>
  <c r="D79" i="9" s="1"/>
  <c r="D68" i="9"/>
  <c r="D35" i="9"/>
  <c r="D42" i="9"/>
  <c r="D28" i="9"/>
  <c r="D78" i="9" s="1"/>
  <c r="D48" i="9"/>
  <c r="D67" i="9"/>
  <c r="D69" i="9" l="1"/>
  <c r="D29" i="9"/>
  <c r="D49" i="9" s="1"/>
  <c r="D50" i="9"/>
  <c r="D52" i="9" s="1"/>
  <c r="D72" i="9" l="1"/>
  <c r="D84" i="9" s="1"/>
  <c r="D82" i="9"/>
  <c r="D81" i="9"/>
  <c r="D51" i="9"/>
  <c r="D53" i="9"/>
  <c r="D54" i="9" s="1"/>
  <c r="D83" i="9" l="1"/>
  <c r="D85" i="9" s="1"/>
  <c r="D87" i="9" s="1"/>
  <c r="D57" i="9" s="1"/>
  <c r="D56" i="9"/>
</calcChain>
</file>

<file path=xl/sharedStrings.xml><?xml version="1.0" encoding="utf-8"?>
<sst xmlns="http://schemas.openxmlformats.org/spreadsheetml/2006/main" count="459" uniqueCount="120">
  <si>
    <t>=</t>
  </si>
  <si>
    <t>PAYE due in this period</t>
  </si>
  <si>
    <t>Calculation Detail</t>
  </si>
  <si>
    <t>+</t>
  </si>
  <si>
    <t>Taxable company contributions</t>
  </si>
  <si>
    <t>-</t>
  </si>
  <si>
    <t>x</t>
  </si>
  <si>
    <t>/</t>
  </si>
  <si>
    <t xml:space="preserve">Calculate PAYE According to Statutory Tables </t>
  </si>
  <si>
    <t>Lower bracket in statutory rates</t>
  </si>
  <si>
    <t>Percentage given</t>
  </si>
  <si>
    <t>Given amount</t>
  </si>
  <si>
    <t>Tax on annual equivalent of normal earnings</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</si>
  <si>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</si>
  <si>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</si>
  <si>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</si>
  <si>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</si>
  <si>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</si>
  <si>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</si>
  <si>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</si>
  <si>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</si>
  <si>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</si>
  <si>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</si>
  <si>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</si>
  <si>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</si>
  <si>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</si>
  <si>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</si>
  <si>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</si>
  <si>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</si>
  <si>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Taxable Income</t>
  </si>
  <si>
    <t>Base Amount</t>
  </si>
  <si>
    <t>%</t>
  </si>
  <si>
    <t>Above Amount</t>
  </si>
  <si>
    <t>Yes</t>
  </si>
  <si>
    <t>No</t>
  </si>
  <si>
    <t>Resident/Non-resident</t>
  </si>
  <si>
    <t>Resident</t>
  </si>
  <si>
    <t>Non-resident</t>
  </si>
  <si>
    <t>Other taxable income and allowances</t>
  </si>
  <si>
    <t>Basic salary</t>
  </si>
  <si>
    <t>Taxable fringe benefits</t>
  </si>
  <si>
    <t>Taxable gratuity/severance pay</t>
  </si>
  <si>
    <t>Periodic income</t>
  </si>
  <si>
    <t>YTD+ taxable remuneration</t>
  </si>
  <si>
    <t>Annualised taxable remuneration (excl. periodic)</t>
  </si>
  <si>
    <t>Annualised taxable remuneration (incl. periodic)</t>
  </si>
  <si>
    <t>Select resident or non-resident from the drop-down menu</t>
  </si>
  <si>
    <t>Residents only: Limited to 15% of gross remuneration (excl. exempt income such as severance pay</t>
  </si>
  <si>
    <t>Enter other tax deductions such as subscriptions, trade unions etc.</t>
  </si>
  <si>
    <t>Annual tax on annualised taxable remuneration (incl periodics)</t>
  </si>
  <si>
    <t>Annual tax on annualised taxable remuneration (excl periodics)</t>
  </si>
  <si>
    <t>Tax on periodic income</t>
  </si>
  <si>
    <t>Annual tax on taxable income (exlc periodics)</t>
  </si>
  <si>
    <t>Net tax for current period</t>
  </si>
  <si>
    <t>Annual tax</t>
  </si>
  <si>
    <t>YTD tax paid</t>
  </si>
  <si>
    <t>Annual tax tables residents</t>
  </si>
  <si>
    <t>Annual tax tables non-residents</t>
  </si>
  <si>
    <t>Resident = 1, Non-resident = 0</t>
  </si>
  <si>
    <t>If resident = rem incl periodics</t>
  </si>
  <si>
    <t>RESIDENT BASED AMOUNT</t>
  </si>
  <si>
    <t>RESIDENT %</t>
  </si>
  <si>
    <t>RESIDENT OVER AMOUNT</t>
  </si>
  <si>
    <t>TAX ON REM INCL PERIODICS</t>
  </si>
  <si>
    <t>if resident = rem excl periodics</t>
  </si>
  <si>
    <t>TAX ON REM EXCL PERIODICS</t>
  </si>
  <si>
    <t>Resident = 0, Non-resident = 1</t>
  </si>
  <si>
    <t xml:space="preserve">PAYE on YTD+ rem (excluding periodics) </t>
  </si>
  <si>
    <t>Year to date taxable remuneration</t>
  </si>
  <si>
    <t>If non-resident = rem incl periodics</t>
  </si>
  <si>
    <t>non-RESIDENT BASED AMOUNT</t>
  </si>
  <si>
    <t>non-RESIDENT %</t>
  </si>
  <si>
    <t>non-RESIDENT OVER AMOUNT</t>
  </si>
  <si>
    <t>if non-resident = rem excl periodics</t>
  </si>
  <si>
    <t xml:space="preserve">Year to date PAYE paid </t>
  </si>
  <si>
    <t>Taxable remuneration</t>
  </si>
  <si>
    <t>Enter the number of months in the tax year</t>
  </si>
  <si>
    <t>2/3rds included in taxable income</t>
  </si>
  <si>
    <t>Tax deduction for approved superannuation fund contributions</t>
  </si>
  <si>
    <t>For example annual bonus</t>
  </si>
  <si>
    <t>Months in the tax year (12)</t>
  </si>
  <si>
    <t>Annualised taxable remuneration</t>
  </si>
  <si>
    <t>PAYE on normal remuneration</t>
  </si>
  <si>
    <t>PAYE amount on normal earnings</t>
  </si>
  <si>
    <t>PAYE calculated on normal remuneration (see above)</t>
  </si>
  <si>
    <t xml:space="preserve">PAYE on remuneration (excluding periodics) </t>
  </si>
  <si>
    <t>Months in tax year (12)</t>
  </si>
  <si>
    <t>Enter the number of weeks/bi-weeks in the tax year</t>
  </si>
  <si>
    <t>Enter the number of weeks/bi-weeks employed</t>
  </si>
  <si>
    <t>Enter the number of continuous weeks/bi-weeks employed during the tax year</t>
  </si>
  <si>
    <t>Enter the number of months employed</t>
  </si>
  <si>
    <t>Enter the number of continuous months employed during the tax year</t>
  </si>
  <si>
    <t>Enter the number of days employed</t>
  </si>
  <si>
    <t>Enter the number of days in the tax year</t>
  </si>
  <si>
    <t>Enter the number of continuous days employed during the tax year</t>
  </si>
  <si>
    <t>Enter the number of days in the tax year (365/366)</t>
  </si>
  <si>
    <t>Enter the number of weeks/bi-weeks in the tax year (52/53 or 26/27)</t>
  </si>
  <si>
    <t>YTD PAYE paid</t>
  </si>
  <si>
    <t>PAYE already paid for the year (does not include additional tax)</t>
  </si>
  <si>
    <t>Enter other PAYE deductions such as subscriptions, trade unions etc.</t>
  </si>
  <si>
    <t>Other PAYE deductions</t>
  </si>
  <si>
    <t>Other tax deductions</t>
  </si>
  <si>
    <t>Months employed in the tax years</t>
  </si>
  <si>
    <t>Months in tax year</t>
  </si>
  <si>
    <t>Months employed in tax year</t>
  </si>
  <si>
    <t>Weeks/bi-weeks employed in the tax years</t>
  </si>
  <si>
    <t>Weeks/bi-weeks in the tax year</t>
  </si>
  <si>
    <t>Weeks/bi-weeks in tax year</t>
  </si>
  <si>
    <t>Weeks/bi-weeks employed in tax year</t>
  </si>
  <si>
    <t>Days edmployed in the tax years</t>
  </si>
  <si>
    <t>Days in the tax year</t>
  </si>
  <si>
    <t>Days in tax year</t>
  </si>
  <si>
    <t>Days employed in tax year</t>
  </si>
  <si>
    <r>
      <t xml:space="preserve">Enter the applicable </t>
    </r>
    <r>
      <rPr>
        <b/>
        <sz val="11"/>
        <color theme="1"/>
        <rFont val="Sage Text Medium"/>
      </rPr>
      <t xml:space="preserve">Y+ </t>
    </r>
    <r>
      <rPr>
        <b/>
        <sz val="11"/>
        <rFont val="Sage Text Medium"/>
      </rPr>
      <t>values in the</t>
    </r>
    <r>
      <rPr>
        <b/>
        <sz val="11"/>
        <color rgb="FFFF5800"/>
        <rFont val="Sage Text Medium"/>
      </rPr>
      <t xml:space="preserve"> </t>
    </r>
    <r>
      <rPr>
        <b/>
        <sz val="11"/>
        <color rgb="FF00D739"/>
        <rFont val="Sage Text Medium"/>
      </rPr>
      <t>green</t>
    </r>
    <r>
      <rPr>
        <b/>
        <sz val="11"/>
        <rFont val="Sage Text Medium"/>
      </rPr>
      <t xml:space="preserve"> areas</t>
    </r>
  </si>
  <si>
    <r>
      <t>Enter the applicabl</t>
    </r>
    <r>
      <rPr>
        <b/>
        <sz val="11"/>
        <color theme="1"/>
        <rFont val="Sage Text Medium"/>
      </rPr>
      <t>e Y+</t>
    </r>
    <r>
      <rPr>
        <b/>
        <sz val="11"/>
        <rFont val="Sage Text Medium"/>
      </rPr>
      <t xml:space="preserve"> values in the</t>
    </r>
    <r>
      <rPr>
        <b/>
        <sz val="11"/>
        <color rgb="FFFF5800"/>
        <rFont val="Sage Text Medium"/>
      </rPr>
      <t xml:space="preserve"> </t>
    </r>
    <r>
      <rPr>
        <b/>
        <sz val="11"/>
        <color rgb="FF00D739"/>
        <rFont val="Sage Text Medium"/>
      </rPr>
      <t>green</t>
    </r>
    <r>
      <rPr>
        <b/>
        <sz val="11"/>
        <rFont val="Sage Text Medium"/>
      </rPr>
      <t xml:space="preserve"> areas</t>
    </r>
  </si>
  <si>
    <t>© Copyright 2022 by Sage South Africa, a division of Sage South Africa (Pty) Ltd hereinafter referred to as “Sage”, under the Copyright Law of the Republic of South Africa.</t>
  </si>
  <si>
    <r>
      <t xml:space="preserve">Enter the applicable </t>
    </r>
    <r>
      <rPr>
        <b/>
        <sz val="11"/>
        <color theme="1"/>
        <rFont val="Sage Text Medium"/>
      </rPr>
      <t>Y+</t>
    </r>
    <r>
      <rPr>
        <b/>
        <sz val="11"/>
        <rFont val="Sage Text Medium"/>
      </rPr>
      <t xml:space="preserve"> values in the</t>
    </r>
    <r>
      <rPr>
        <b/>
        <sz val="11"/>
        <color rgb="FFFF5800"/>
        <rFont val="Sage Text Medium"/>
      </rPr>
      <t xml:space="preserve"> </t>
    </r>
    <r>
      <rPr>
        <b/>
        <sz val="11"/>
        <color rgb="FF00D739"/>
        <rFont val="Sage Text Medium"/>
      </rPr>
      <t xml:space="preserve">green </t>
    </r>
    <r>
      <rPr>
        <b/>
        <sz val="11"/>
        <rFont val="Sage Text Medium"/>
      </rPr>
      <t>areas</t>
    </r>
  </si>
  <si>
    <t xml:space="preserve">Notes
</t>
  </si>
  <si>
    <r>
      <t xml:space="preserve">Enter the applicable </t>
    </r>
    <r>
      <rPr>
        <b/>
        <sz val="11"/>
        <color theme="1"/>
        <rFont val="Sage Text Medium"/>
      </rPr>
      <t>monthly</t>
    </r>
    <r>
      <rPr>
        <b/>
        <sz val="11"/>
        <rFont val="Sage Text Medium"/>
      </rPr>
      <t xml:space="preserve"> values in the</t>
    </r>
    <r>
      <rPr>
        <b/>
        <sz val="11"/>
        <color rgb="FFFF5800"/>
        <rFont val="Sage Text Medium"/>
      </rPr>
      <t xml:space="preserve"> </t>
    </r>
    <r>
      <rPr>
        <b/>
        <sz val="11"/>
        <color rgb="FF00D739"/>
        <rFont val="Sage Text Medium"/>
      </rPr>
      <t>green</t>
    </r>
    <r>
      <rPr>
        <b/>
        <sz val="11"/>
        <rFont val="Sage Text Medium"/>
      </rPr>
      <t xml:space="preserve"> areas</t>
    </r>
  </si>
  <si>
    <t>YTD/Annual PAYE calculation: Botswana (July 2022 - June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</si>
</sst>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_ ;_ * \-#,##0_ ;_ * &quot;-&quot;_ ;_ @_ "/>
    <numFmt numFmtId="165" formatCode="_ * #,##0.00_ ;_ * \-#,##0.00_ ;_ * &quot;-&quot;??_ ;_ @_ "/>
    <numFmt numFmtId="166" formatCode="0.0000"/>
    <numFmt numFmtId="167" formatCode="#,##0.00_ ;\-#,##0.00\ "/>
    <numFmt numFmtId="168" formatCode="#,##0.0000_ ;\-#,##0.0000\ "/>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i/>
      <sz val="8"/>
      <name val="Arial"/>
      <family val="2"/>
    </font>
    <font>
      <b/>
      <u/>
      <sz val="9"/>
      <name val="Arial"/>
      <family val="2"/>
    </font>
    <font>
      <b/>
      <u/>
      <sz val="8"/>
      <name val="Arial"/>
      <family val="2"/>
    </font>
    <font>
      <b/>
      <sz val="9"/>
      <name val="Arial"/>
      <family val="2"/>
    </font>
    <font>
      <sz val="10"/>
      <name val="Arial"/>
      <family val="2"/>
    </font>
    <font>
      <i/>
      <sz val="10"/>
      <color rgb="FF63666A"/>
      <name val="Arial"/>
      <family val="2"/>
    </font>
    <font>
      <i/>
      <sz val="9"/>
      <name val="Calibri"/>
      <family val="2"/>
      <scheme val="minor"/>
    </font>
    <font>
      <b/>
      <sz val="11"/>
      <name val="Calibri"/>
      <family val="2"/>
      <scheme val="minor"/>
    </font>
    <font>
      <b/>
      <sz val="12"/>
      <color theme="0"/>
      <name val="Sage Text Medium"/>
    </font>
    <font>
      <b/>
      <sz val="12"/>
      <color theme="0"/>
      <name val="Calibri"/>
      <family val="2"/>
      <scheme val="minor"/>
    </font>
    <font>
      <b/>
      <sz val="11"/>
      <name val="Sage Text Medium"/>
    </font>
    <font>
      <b/>
      <sz val="11"/>
      <color theme="1"/>
      <name val="Sage Text Medium"/>
    </font>
    <font>
      <b/>
      <sz val="11"/>
      <color rgb="FFFF5800"/>
      <name val="Sage Text Medium"/>
    </font>
    <font>
      <b/>
      <sz val="11"/>
      <color rgb="FF00D739"/>
      <name val="Sage Text Medium"/>
    </font>
    <font>
      <b/>
      <sz val="9"/>
      <name val="Sage UI"/>
    </font>
    <font>
      <sz val="10"/>
      <name val="Sage UI"/>
    </font>
    <font>
      <b/>
      <sz val="10"/>
      <name val="Sage UI"/>
    </font>
    <font>
      <i/>
      <sz val="9"/>
      <name val="Sage UI"/>
    </font>
    <font>
      <sz val="9"/>
      <name val="Sage UI"/>
    </font>
    <font>
      <b/>
      <i/>
      <sz val="9"/>
      <name val="Sage UI"/>
    </font>
    <font>
      <b/>
      <sz val="9"/>
      <color theme="1"/>
      <name val="Sage UI"/>
    </font>
    <font>
      <sz val="9"/>
      <color theme="1"/>
      <name val="Sage UI"/>
    </font>
    <font>
      <b/>
      <i/>
      <sz val="10"/>
      <name val="Sage UI"/>
    </font>
    <font>
      <i/>
      <sz val="10"/>
      <name val="Sage UI"/>
    </font>
    <font>
      <i/>
      <sz val="10"/>
      <color rgb="FF63666A"/>
      <name val="Sage Text Light"/>
    </font>
    <font>
      <i/>
      <sz val="9"/>
      <name val="Sage Text Light"/>
    </font>
    <font>
      <sz val="9"/>
      <color rgb="FF63666A"/>
      <name val="Sage Text Light"/>
    </font>
    <font>
      <sz val="9"/>
      <name val="Sage Text Light"/>
    </font>
    <font>
      <b/>
      <u/>
      <sz val="9"/>
      <name val="Sage Text Medium"/>
    </font>
    <font>
      <b/>
      <u/>
      <sz val="8"/>
      <name val="Sage Text Medium"/>
    </font>
    <font>
      <i/>
      <sz val="10"/>
      <color theme="1"/>
      <name val="Sage Text Light"/>
    </font>
    <font>
      <i/>
      <sz val="9"/>
      <color theme="1"/>
      <name val="Sage Text Light"/>
    </font>
    <font>
      <b/>
      <sz val="9"/>
      <color theme="0"/>
      <name val="Sage UI"/>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6362"/>
        <bgColor indexed="64"/>
      </patternFill>
    </fill>
    <fill>
      <patternFill patternType="solid">
        <fgColor rgb="FF00D739"/>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3"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84">
    <xf numFmtId="0" fontId="0" fillId="0" borderId="0" xfId="0"/>
    <xf numFmtId="0" fontId="6" fillId="0" borderId="0" xfId="0" applyFont="1"/>
    <xf numFmtId="0" fontId="7" fillId="0" borderId="0" xfId="0" applyFont="1"/>
    <xf numFmtId="0" fontId="8" fillId="0" borderId="0" xfId="0" applyFont="1"/>
    <xf numFmtId="165" fontId="10" fillId="0" borderId="0" xfId="1" applyFont="1" applyAlignment="1">
      <alignment horizontal="center"/>
    </xf>
    <xf numFmtId="165" fontId="11" fillId="0" borderId="0" xfId="1" applyFont="1" applyAlignment="1">
      <alignment horizontal="center"/>
    </xf>
    <xf numFmtId="0" fontId="12" fillId="0" borderId="0" xfId="0" applyFont="1"/>
    <xf numFmtId="0" fontId="9" fillId="0" borderId="0" xfId="0" applyFont="1"/>
    <xf numFmtId="164" fontId="8" fillId="0" borderId="0" xfId="1" applyNumberFormat="1" applyFont="1"/>
    <xf numFmtId="165" fontId="8" fillId="0" borderId="0" xfId="0" applyNumberFormat="1" applyFont="1"/>
    <xf numFmtId="165" fontId="7" fillId="0" borderId="0" xfId="1" applyFont="1"/>
    <xf numFmtId="0" fontId="7" fillId="2" borderId="0" xfId="0" applyFont="1" applyFill="1"/>
    <xf numFmtId="165" fontId="7" fillId="0" borderId="0" xfId="1" applyFont="1" applyProtection="1">
      <protection locked="0"/>
    </xf>
    <xf numFmtId="0" fontId="14" fillId="0" borderId="0" xfId="0" applyFont="1" applyAlignment="1">
      <alignment horizontal="center" vertical="top" wrapText="1"/>
    </xf>
    <xf numFmtId="1" fontId="0" fillId="0" borderId="0" xfId="0" applyNumberFormat="1"/>
    <xf numFmtId="0" fontId="15" fillId="0" borderId="0" xfId="0" applyFont="1" applyAlignment="1">
      <alignment horizontal="left"/>
    </xf>
    <xf numFmtId="0" fontId="7" fillId="0" borderId="0" xfId="0" applyFont="1" applyBorder="1"/>
    <xf numFmtId="49" fontId="16" fillId="0" borderId="0" xfId="1" applyNumberFormat="1" applyFont="1" applyBorder="1" applyAlignment="1"/>
    <xf numFmtId="49" fontId="16" fillId="0" borderId="0" xfId="0" applyNumberFormat="1" applyFont="1" applyBorder="1" applyAlignment="1">
      <alignment horizontal="right"/>
    </xf>
    <xf numFmtId="0" fontId="23" fillId="0" borderId="0" xfId="0" applyFont="1"/>
    <xf numFmtId="0" fontId="24" fillId="0" borderId="1" xfId="0" applyFont="1" applyBorder="1"/>
    <xf numFmtId="164" fontId="24" fillId="5" borderId="1" xfId="1" applyNumberFormat="1" applyFont="1" applyFill="1" applyBorder="1" applyProtection="1">
      <protection locked="0"/>
    </xf>
    <xf numFmtId="166" fontId="24" fillId="5" borderId="1" xfId="1" applyNumberFormat="1" applyFont="1" applyFill="1" applyBorder="1" applyProtection="1">
      <protection locked="0"/>
    </xf>
    <xf numFmtId="165" fontId="24" fillId="5" borderId="1" xfId="1" applyFont="1" applyFill="1" applyBorder="1" applyProtection="1">
      <protection locked="0"/>
    </xf>
    <xf numFmtId="165" fontId="24" fillId="5" borderId="1" xfId="1" applyFont="1" applyFill="1" applyBorder="1" applyAlignment="1" applyProtection="1">
      <alignment wrapText="1"/>
      <protection locked="0"/>
    </xf>
    <xf numFmtId="0" fontId="24" fillId="0" borderId="0" xfId="0" applyFont="1" applyBorder="1"/>
    <xf numFmtId="165" fontId="24" fillId="0" borderId="0" xfId="1" applyFont="1" applyFill="1" applyBorder="1" applyAlignment="1" applyProtection="1">
      <alignment wrapText="1"/>
    </xf>
    <xf numFmtId="165" fontId="24" fillId="0" borderId="1" xfId="1" applyFont="1" applyFill="1" applyBorder="1" applyAlignment="1" applyProtection="1">
      <alignment wrapText="1"/>
    </xf>
    <xf numFmtId="167" fontId="24" fillId="0" borderId="1" xfId="1" applyNumberFormat="1" applyFont="1" applyBorder="1"/>
    <xf numFmtId="164" fontId="26" fillId="0" borderId="0" xfId="1" applyNumberFormat="1" applyFont="1"/>
    <xf numFmtId="0" fontId="23" fillId="0" borderId="1" xfId="0" applyFont="1" applyBorder="1" applyAlignment="1">
      <alignment horizontal="center"/>
    </xf>
    <xf numFmtId="0" fontId="23" fillId="0" borderId="1" xfId="0" applyFont="1" applyBorder="1"/>
    <xf numFmtId="0" fontId="27" fillId="0" borderId="1" xfId="0" applyFont="1" applyBorder="1"/>
    <xf numFmtId="165" fontId="27" fillId="0" borderId="1" xfId="1" applyFont="1" applyBorder="1"/>
    <xf numFmtId="168" fontId="27" fillId="0" borderId="1" xfId="1" applyNumberFormat="1" applyFont="1" applyBorder="1"/>
    <xf numFmtId="166" fontId="27" fillId="0" borderId="1" xfId="1" applyNumberFormat="1" applyFont="1" applyBorder="1"/>
    <xf numFmtId="165" fontId="26" fillId="0" borderId="1" xfId="1" applyFont="1" applyBorder="1"/>
    <xf numFmtId="0" fontId="29" fillId="0" borderId="1" xfId="0" applyFont="1" applyBorder="1"/>
    <xf numFmtId="0" fontId="30" fillId="0" borderId="1" xfId="0" applyFont="1" applyBorder="1"/>
    <xf numFmtId="165" fontId="30" fillId="0" borderId="1" xfId="1" applyFont="1" applyBorder="1"/>
    <xf numFmtId="165" fontId="27" fillId="0" borderId="2" xfId="1" applyFont="1" applyBorder="1"/>
    <xf numFmtId="0" fontId="25" fillId="0" borderId="0" xfId="0" applyFont="1"/>
    <xf numFmtId="0" fontId="31" fillId="0" borderId="0" xfId="0" applyFont="1"/>
    <xf numFmtId="164" fontId="32" fillId="0" borderId="0" xfId="1" applyNumberFormat="1" applyFont="1"/>
    <xf numFmtId="0" fontId="31" fillId="3" borderId="0" xfId="0" applyFont="1" applyFill="1"/>
    <xf numFmtId="1" fontId="32" fillId="3" borderId="0" xfId="1" applyNumberFormat="1" applyFont="1" applyFill="1"/>
    <xf numFmtId="166" fontId="32" fillId="3" borderId="0" xfId="1" applyNumberFormat="1" applyFont="1" applyFill="1"/>
    <xf numFmtId="0" fontId="32" fillId="0" borderId="1" xfId="0" applyFont="1" applyBorder="1"/>
    <xf numFmtId="167" fontId="32" fillId="0" borderId="1" xfId="1" applyNumberFormat="1" applyFont="1" applyBorder="1"/>
    <xf numFmtId="164" fontId="32" fillId="0" borderId="1" xfId="1" applyNumberFormat="1" applyFont="1" applyBorder="1"/>
    <xf numFmtId="0" fontId="32" fillId="0" borderId="2" xfId="0" applyFont="1" applyBorder="1"/>
    <xf numFmtId="167" fontId="32" fillId="0" borderId="2" xfId="1" applyNumberFormat="1" applyFont="1" applyBorder="1"/>
    <xf numFmtId="0" fontId="25" fillId="0" borderId="1" xfId="0" applyFont="1" applyBorder="1"/>
    <xf numFmtId="0" fontId="33" fillId="0" borderId="0" xfId="0" applyFont="1" applyAlignment="1">
      <alignment horizontal="center" vertical="top" wrapText="1"/>
    </xf>
    <xf numFmtId="165" fontId="25" fillId="0" borderId="6" xfId="1" applyFont="1" applyBorder="1"/>
    <xf numFmtId="0" fontId="23" fillId="6" borderId="1" xfId="0" applyFont="1" applyFill="1" applyBorder="1"/>
    <xf numFmtId="165" fontId="28" fillId="6" borderId="6" xfId="1" applyFont="1" applyFill="1" applyBorder="1"/>
    <xf numFmtId="165" fontId="27" fillId="6" borderId="1" xfId="1" applyFont="1" applyFill="1" applyBorder="1"/>
    <xf numFmtId="0" fontId="23" fillId="6" borderId="1" xfId="0" applyFont="1" applyFill="1" applyBorder="1" applyAlignment="1">
      <alignment horizontal="left"/>
    </xf>
    <xf numFmtId="0" fontId="35" fillId="0" borderId="0" xfId="0" applyFont="1" applyAlignment="1">
      <alignment vertical="center"/>
    </xf>
    <xf numFmtId="0" fontId="36" fillId="0" borderId="0" xfId="0" applyFont="1"/>
    <xf numFmtId="165" fontId="36" fillId="0" borderId="0" xfId="1" applyFont="1"/>
    <xf numFmtId="0" fontId="34" fillId="0" borderId="0" xfId="0" applyFont="1"/>
    <xf numFmtId="165" fontId="23" fillId="6" borderId="6" xfId="1" applyFont="1" applyFill="1" applyBorder="1"/>
    <xf numFmtId="165" fontId="37" fillId="0" borderId="0" xfId="1" applyFont="1" applyAlignment="1">
      <alignment horizontal="center"/>
    </xf>
    <xf numFmtId="165" fontId="38" fillId="0" borderId="0" xfId="1" applyFont="1" applyAlignment="1">
      <alignment horizontal="center"/>
    </xf>
    <xf numFmtId="0" fontId="39" fillId="0" borderId="0" xfId="0" applyFont="1" applyAlignment="1">
      <alignment horizontal="center" vertical="top" wrapText="1"/>
    </xf>
    <xf numFmtId="0" fontId="40" fillId="0" borderId="0" xfId="0" applyFont="1" applyAlignment="1">
      <alignment horizontal="left"/>
    </xf>
    <xf numFmtId="0" fontId="40" fillId="0" borderId="0" xfId="0" applyFont="1" applyAlignment="1">
      <alignment horizontal="left" wrapText="1"/>
    </xf>
    <xf numFmtId="0" fontId="40" fillId="0" borderId="0" xfId="0" applyFont="1" applyFill="1" applyAlignment="1">
      <alignment horizontal="left" wrapText="1"/>
    </xf>
    <xf numFmtId="0" fontId="27" fillId="0" borderId="0" xfId="0" applyFont="1"/>
    <xf numFmtId="165" fontId="27" fillId="0" borderId="0" xfId="1" applyFont="1"/>
    <xf numFmtId="0" fontId="41" fillId="4" borderId="1" xfId="0" applyFont="1" applyFill="1" applyBorder="1"/>
    <xf numFmtId="166" fontId="27" fillId="0" borderId="1" xfId="0" applyNumberFormat="1" applyFont="1" applyBorder="1"/>
    <xf numFmtId="0" fontId="27" fillId="0" borderId="1" xfId="13" applyFont="1" applyBorder="1"/>
    <xf numFmtId="0" fontId="27" fillId="0" borderId="0" xfId="0" applyFont="1" applyBorder="1"/>
    <xf numFmtId="0" fontId="23" fillId="0" borderId="0" xfId="0" applyFont="1" applyBorder="1"/>
    <xf numFmtId="165" fontId="17" fillId="4" borderId="3" xfId="1" applyFont="1" applyFill="1" applyBorder="1" applyAlignment="1">
      <alignment horizontal="center" vertical="center"/>
    </xf>
    <xf numFmtId="165" fontId="17" fillId="4" borderId="4" xfId="1" applyFont="1" applyFill="1" applyBorder="1" applyAlignment="1">
      <alignment horizontal="center" vertical="center"/>
    </xf>
    <xf numFmtId="165" fontId="17" fillId="4" borderId="5" xfId="1" applyFont="1" applyFill="1" applyBorder="1" applyAlignment="1">
      <alignment horizontal="center" vertical="center"/>
    </xf>
    <xf numFmtId="0" fontId="35" fillId="0" borderId="0" xfId="0" applyFont="1" applyAlignment="1">
      <alignment horizontal="left" vertical="top" wrapText="1"/>
    </xf>
    <xf numFmtId="49" fontId="19" fillId="0" borderId="0" xfId="1" applyNumberFormat="1" applyFont="1" applyBorder="1" applyAlignment="1">
      <alignment horizontal="center"/>
    </xf>
    <xf numFmtId="165" fontId="18" fillId="4" borderId="4" xfId="1" applyFont="1" applyFill="1" applyBorder="1" applyAlignment="1">
      <alignment horizontal="center" vertical="center"/>
    </xf>
    <xf numFmtId="165" fontId="18" fillId="4" borderId="5" xfId="1" applyFont="1" applyFill="1" applyBorder="1" applyAlignment="1">
      <alignment horizontal="center" vertical="center"/>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0"/>
  <tableStyles count="0" defaultTableStyle="TableStyleMedium9" defaultPivotStyle="PivotStyleLight16"/>
  <colors>
    <mruColors>
      <color rgb="FF006362"/>
      <color rgb="FF00D739"/>
      <color rgb="FF00DC00"/>
      <color rgb="FF004B87"/>
      <color rgb="FFCE0058"/>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76200</xdr:rowOff>
    </xdr:from>
    <xdr:to>
      <xdr:col>2</xdr:col>
      <xdr:colOff>523875</xdr:colOff>
      <xdr:row>0</xdr:row>
      <xdr:rowOff>525463</xdr:rowOff>
    </xdr:to>
    <xdr:pic>
      <xdr:nvPicPr>
        <xdr:cNvPr id="3" name="Picture 2">
          <a:extLst>
            <a:ext uri="{FF2B5EF4-FFF2-40B4-BE49-F238E27FC236}">
              <a16:creationId xmlns:a16="http://schemas.microsoft.com/office/drawing/2014/main" id="{A7DAFF44-6CA3-438B-8F30-BB6B202AC6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76200"/>
          <a:ext cx="787400" cy="446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0</xdr:row>
      <xdr:rowOff>95250</xdr:rowOff>
    </xdr:from>
    <xdr:to>
      <xdr:col>2</xdr:col>
      <xdr:colOff>495300</xdr:colOff>
      <xdr:row>0</xdr:row>
      <xdr:rowOff>541338</xdr:rowOff>
    </xdr:to>
    <xdr:pic>
      <xdr:nvPicPr>
        <xdr:cNvPr id="3" name="Picture 2">
          <a:extLst>
            <a:ext uri="{FF2B5EF4-FFF2-40B4-BE49-F238E27FC236}">
              <a16:creationId xmlns:a16="http://schemas.microsoft.com/office/drawing/2014/main" id="{9E8202D9-B265-4A63-9DF6-C4EC3A40B2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95250"/>
          <a:ext cx="790575" cy="446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0</xdr:row>
      <xdr:rowOff>66675</xdr:rowOff>
    </xdr:from>
    <xdr:to>
      <xdr:col>2</xdr:col>
      <xdr:colOff>530225</xdr:colOff>
      <xdr:row>0</xdr:row>
      <xdr:rowOff>512763</xdr:rowOff>
    </xdr:to>
    <xdr:pic>
      <xdr:nvPicPr>
        <xdr:cNvPr id="3" name="Picture 2">
          <a:extLst>
            <a:ext uri="{FF2B5EF4-FFF2-40B4-BE49-F238E27FC236}">
              <a16:creationId xmlns:a16="http://schemas.microsoft.com/office/drawing/2014/main" id="{7D0AEC2F-1A8D-437D-BCB8-D114E5CAFA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66675"/>
          <a:ext cx="787400" cy="4460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152400</xdr:colOff>
      <xdr:row>0</xdr:row>
      <xdr:rowOff>76200</xdr:rowOff>
    </xdr:from>
    <xdr:to>
      <xdr:col>2</xdr:col>
      <xdr:colOff>568325</xdr:colOff>
      <xdr:row>0</xdr:row>
      <xdr:rowOff>525463</xdr:rowOff>
    </xdr:to>
    <xdr:pic>
      <xdr:nvPicPr>
        <xdr:cNvPr id="3" name="Picture 2">
          <a:extLst>
            <a:ext uri="{FF2B5EF4-FFF2-40B4-BE49-F238E27FC236}">
              <a16:creationId xmlns:a16="http://schemas.microsoft.com/office/drawing/2014/main" id="{A58C34D3-B027-4123-8A13-A8DD11F55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76200"/>
          <a:ext cx="787400" cy="4460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0</xdr:row>
      <xdr:rowOff>76200</xdr:rowOff>
    </xdr:from>
    <xdr:to>
      <xdr:col>1</xdr:col>
      <xdr:colOff>796925</xdr:colOff>
      <xdr:row>3</xdr:row>
      <xdr:rowOff>141288</xdr:rowOff>
    </xdr:to>
    <xdr:pic>
      <xdr:nvPicPr>
        <xdr:cNvPr id="3" name="Picture 2">
          <a:extLst>
            <a:ext uri="{FF2B5EF4-FFF2-40B4-BE49-F238E27FC236}">
              <a16:creationId xmlns:a16="http://schemas.microsoft.com/office/drawing/2014/main" id="{BFAD1F77-D3C0-45F7-BA05-895519C99D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76200"/>
          <a:ext cx="787400" cy="4397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FC95"/>
  <sheetViews>
    <sheetView showGridLines="0" showRowColHeaders="0" tabSelected="1" showWhiteSpace="0" zoomScaleNormal="100" workbookViewId="0">
      <selection activeCell="D6" sqref="D6"/>
    </sheetView>
  </sheetViews>
  <sheetFormatPr defaultColWidth="0" defaultRowHeight="12" zeroHeight="1" x14ac:dyDescent="0.25"/>
  <cols>
    <col min="1" max="1" width="2.109375" style="2" customWidth="1"/>
    <col min="2" max="2" width="5.33203125" style="6" customWidth="1"/>
    <col min="3" max="3" width="54.109375" style="2" customWidth="1"/>
    <col min="4" max="4" width="18.5546875" style="10" customWidth="1"/>
    <col min="5" max="5" width="2.6640625" style="2" customWidth="1"/>
    <col min="6" max="6" width="70.77734375" style="3" customWidth="1"/>
    <col min="7" max="16383" width="9.109375" style="2" hidden="1"/>
    <col min="16384" max="16384" width="1.109375" style="2" hidden="1" customWidth="1"/>
  </cols>
  <sheetData>
    <row r="1" spans="2:6" ht="46.95" customHeight="1" x14ac:dyDescent="0.25">
      <c r="C1" s="11"/>
    </row>
    <row r="2" spans="2:6" ht="30" customHeight="1" x14ac:dyDescent="0.2">
      <c r="B2" s="77" t="s">
        <v>119</v>
      </c>
      <c r="C2" s="78"/>
      <c r="D2" s="79"/>
    </row>
    <row r="3" spans="2:6" x14ac:dyDescent="0.25">
      <c r="B3" s="4"/>
      <c r="C3" s="5"/>
      <c r="D3" s="5"/>
    </row>
    <row r="4" spans="2:6" ht="15" customHeight="1" x14ac:dyDescent="0.25">
      <c r="B4" s="4"/>
      <c r="C4" s="81" t="s">
        <v>114</v>
      </c>
      <c r="D4" s="81"/>
      <c r="F4" s="53"/>
    </row>
    <row r="5" spans="2:6" ht="15" customHeight="1" x14ac:dyDescent="0.3">
      <c r="B5" s="4"/>
      <c r="C5" s="17"/>
      <c r="D5" s="18"/>
      <c r="F5" s="66" t="s">
        <v>117</v>
      </c>
    </row>
    <row r="6" spans="2:6" ht="15" customHeight="1" x14ac:dyDescent="0.25">
      <c r="B6" s="41"/>
      <c r="C6" s="20" t="s">
        <v>90</v>
      </c>
      <c r="D6" s="21">
        <v>12</v>
      </c>
      <c r="F6" s="67" t="s">
        <v>91</v>
      </c>
    </row>
    <row r="7" spans="2:6" ht="15" customHeight="1" x14ac:dyDescent="0.25">
      <c r="B7" s="41"/>
      <c r="C7" s="20" t="s">
        <v>35</v>
      </c>
      <c r="D7" s="22" t="s">
        <v>36</v>
      </c>
      <c r="F7" s="67" t="s">
        <v>46</v>
      </c>
    </row>
    <row r="8" spans="2:6" ht="15" customHeight="1" x14ac:dyDescent="0.25">
      <c r="B8" s="41"/>
      <c r="C8" s="20" t="s">
        <v>39</v>
      </c>
      <c r="D8" s="23"/>
      <c r="F8" s="68"/>
    </row>
    <row r="9" spans="2:6" ht="15" customHeight="1" x14ac:dyDescent="0.25">
      <c r="B9" s="41"/>
      <c r="C9" s="20" t="s">
        <v>38</v>
      </c>
      <c r="D9" s="23"/>
      <c r="F9" s="69"/>
    </row>
    <row r="10" spans="2:6" ht="15" customHeight="1" x14ac:dyDescent="0.25">
      <c r="B10" s="41"/>
      <c r="C10" s="20" t="s">
        <v>4</v>
      </c>
      <c r="D10" s="23"/>
      <c r="F10" s="67"/>
    </row>
    <row r="11" spans="2:6" ht="15" customHeight="1" x14ac:dyDescent="0.25">
      <c r="B11" s="41"/>
      <c r="C11" s="20" t="s">
        <v>40</v>
      </c>
      <c r="D11" s="23"/>
      <c r="F11" s="67"/>
    </row>
    <row r="12" spans="2:6" ht="15" customHeight="1" x14ac:dyDescent="0.25">
      <c r="B12" s="41"/>
      <c r="C12" s="20" t="s">
        <v>41</v>
      </c>
      <c r="D12" s="23"/>
      <c r="F12" s="67" t="s">
        <v>77</v>
      </c>
    </row>
    <row r="13" spans="2:6" ht="15" customHeight="1" x14ac:dyDescent="0.25">
      <c r="B13" s="41"/>
      <c r="C13" s="20" t="s">
        <v>42</v>
      </c>
      <c r="D13" s="23"/>
      <c r="F13" s="67" t="s">
        <v>79</v>
      </c>
    </row>
    <row r="14" spans="2:6" ht="15" customHeight="1" x14ac:dyDescent="0.25">
      <c r="B14" s="41"/>
      <c r="C14" s="20" t="s">
        <v>78</v>
      </c>
      <c r="D14" s="23"/>
      <c r="F14" s="67" t="s">
        <v>47</v>
      </c>
    </row>
    <row r="15" spans="2:6" ht="15" customHeight="1" x14ac:dyDescent="0.25">
      <c r="B15" s="41"/>
      <c r="C15" s="20" t="s">
        <v>101</v>
      </c>
      <c r="D15" s="24"/>
      <c r="F15" s="67" t="s">
        <v>48</v>
      </c>
    </row>
    <row r="16" spans="2:6" ht="15" customHeight="1" x14ac:dyDescent="0.25">
      <c r="B16" s="41"/>
      <c r="C16" s="20" t="s">
        <v>97</v>
      </c>
      <c r="D16" s="24"/>
      <c r="F16" s="67" t="s">
        <v>98</v>
      </c>
    </row>
    <row r="17" spans="2:6" ht="15" customHeight="1" x14ac:dyDescent="0.25">
      <c r="B17" s="41"/>
      <c r="C17" s="25"/>
      <c r="D17" s="26"/>
      <c r="F17" s="15"/>
    </row>
    <row r="18" spans="2:6" ht="15" customHeight="1" x14ac:dyDescent="0.25">
      <c r="B18" s="41"/>
      <c r="C18" s="20" t="s">
        <v>43</v>
      </c>
      <c r="D18" s="27">
        <f>D8+D9+D10+D11+D12+D13-D14-D15</f>
        <v>0</v>
      </c>
      <c r="F18" s="15"/>
    </row>
    <row r="19" spans="2:6" ht="15" customHeight="1" x14ac:dyDescent="0.25">
      <c r="B19" s="41"/>
      <c r="C19" s="25"/>
      <c r="D19" s="26"/>
      <c r="F19" s="15"/>
    </row>
    <row r="20" spans="2:6" ht="15" customHeight="1" x14ac:dyDescent="0.25">
      <c r="B20" s="41"/>
      <c r="C20" s="20" t="s">
        <v>44</v>
      </c>
      <c r="D20" s="27">
        <f>D64</f>
        <v>0</v>
      </c>
      <c r="F20" s="15"/>
    </row>
    <row r="21" spans="2:6" ht="15" customHeight="1" x14ac:dyDescent="0.25">
      <c r="B21" s="41"/>
      <c r="C21" s="20" t="s">
        <v>42</v>
      </c>
      <c r="D21" s="28">
        <f>D12+D13</f>
        <v>0</v>
      </c>
    </row>
    <row r="22" spans="2:6" ht="15" customHeight="1" x14ac:dyDescent="0.25">
      <c r="B22" s="41"/>
      <c r="C22" s="20" t="s">
        <v>45</v>
      </c>
      <c r="D22" s="28">
        <f>D20+D21</f>
        <v>0</v>
      </c>
    </row>
    <row r="23" spans="2:6" ht="15" customHeight="1" x14ac:dyDescent="0.25">
      <c r="B23" s="41"/>
      <c r="C23" s="42"/>
      <c r="D23" s="43"/>
    </row>
    <row r="24" spans="2:6" ht="15" hidden="1" customHeight="1" x14ac:dyDescent="0.25">
      <c r="B24" s="41"/>
      <c r="C24" s="44" t="s">
        <v>58</v>
      </c>
      <c r="D24" s="45">
        <f>IF(D7="RESIDENT",1,0)</f>
        <v>1</v>
      </c>
    </row>
    <row r="25" spans="2:6" ht="15" hidden="1" customHeight="1" x14ac:dyDescent="0.25">
      <c r="B25" s="41"/>
      <c r="C25" s="44" t="s">
        <v>59</v>
      </c>
      <c r="D25" s="46">
        <f>IF(D24=1,D22,0)</f>
        <v>0</v>
      </c>
    </row>
    <row r="26" spans="2:6" ht="15" hidden="1" customHeight="1" x14ac:dyDescent="0.25">
      <c r="B26" s="41"/>
      <c r="C26" s="44" t="s">
        <v>60</v>
      </c>
      <c r="D26" s="46">
        <f>LOOKUP(D25,Tax_Tables!B7:B11,Tax_Tables!C7:C11)</f>
        <v>0</v>
      </c>
    </row>
    <row r="27" spans="2:6" ht="15" hidden="1" customHeight="1" x14ac:dyDescent="0.25">
      <c r="B27" s="41"/>
      <c r="C27" s="44" t="s">
        <v>61</v>
      </c>
      <c r="D27" s="46">
        <f>IF(D24=1,(LOOKUP(D25,Tax_Tables!B7:B11,Tax_Tables!D7:D11)),0)</f>
        <v>0</v>
      </c>
    </row>
    <row r="28" spans="2:6" ht="15" hidden="1" customHeight="1" x14ac:dyDescent="0.25">
      <c r="B28" s="41"/>
      <c r="C28" s="44" t="s">
        <v>62</v>
      </c>
      <c r="D28" s="46">
        <f>LOOKUP(D25,Tax_Tables!B7:B11,Tax_Tables!E7:E11)</f>
        <v>0</v>
      </c>
    </row>
    <row r="29" spans="2:6" ht="15" hidden="1" customHeight="1" x14ac:dyDescent="0.25">
      <c r="B29" s="41"/>
      <c r="C29" s="44" t="s">
        <v>63</v>
      </c>
      <c r="D29" s="46">
        <f>(D25-D28)*D27+D26</f>
        <v>0</v>
      </c>
    </row>
    <row r="30" spans="2:6" ht="15" hidden="1" customHeight="1" x14ac:dyDescent="0.25">
      <c r="B30" s="41"/>
      <c r="C30" s="44"/>
      <c r="D30" s="46"/>
    </row>
    <row r="31" spans="2:6" ht="15" hidden="1" customHeight="1" x14ac:dyDescent="0.25">
      <c r="B31" s="41"/>
      <c r="C31" s="44" t="s">
        <v>64</v>
      </c>
      <c r="D31" s="46">
        <f>IF(D24=1,D20,0)</f>
        <v>0</v>
      </c>
    </row>
    <row r="32" spans="2:6" ht="15" hidden="1" customHeight="1" x14ac:dyDescent="0.25">
      <c r="B32" s="41"/>
      <c r="C32" s="44" t="s">
        <v>60</v>
      </c>
      <c r="D32" s="46">
        <f>LOOKUP(D31,Tax_Tables!B7:B11,Tax_Tables!C7:C11)</f>
        <v>0</v>
      </c>
    </row>
    <row r="33" spans="2:4" ht="15" hidden="1" customHeight="1" x14ac:dyDescent="0.25">
      <c r="B33" s="41"/>
      <c r="C33" s="44" t="s">
        <v>61</v>
      </c>
      <c r="D33" s="46">
        <f>IF(D24=1,(LOOKUP(D31,Tax_Tables!B7:B11,Tax_Tables!D7:D11)),0)</f>
        <v>0</v>
      </c>
    </row>
    <row r="34" spans="2:4" ht="15" hidden="1" customHeight="1" x14ac:dyDescent="0.25">
      <c r="B34" s="41"/>
      <c r="C34" s="44" t="s">
        <v>62</v>
      </c>
      <c r="D34" s="46">
        <f>LOOKUP(D31,Tax_Tables!B7:B11,Tax_Tables!E7:E11)</f>
        <v>0</v>
      </c>
    </row>
    <row r="35" spans="2:4" ht="15" hidden="1" customHeight="1" x14ac:dyDescent="0.25">
      <c r="B35" s="41"/>
      <c r="C35" s="44" t="s">
        <v>65</v>
      </c>
      <c r="D35" s="46">
        <f>(D31-D34)*D33+D32</f>
        <v>0</v>
      </c>
    </row>
    <row r="36" spans="2:4" ht="15" hidden="1" customHeight="1" x14ac:dyDescent="0.25">
      <c r="B36" s="41"/>
      <c r="C36" s="44"/>
      <c r="D36" s="46"/>
    </row>
    <row r="37" spans="2:4" ht="15" hidden="1" customHeight="1" x14ac:dyDescent="0.25">
      <c r="B37" s="41"/>
      <c r="C37" s="44" t="s">
        <v>66</v>
      </c>
      <c r="D37" s="45">
        <f>IF(D7="Non-resident",1,0)</f>
        <v>0</v>
      </c>
    </row>
    <row r="38" spans="2:4" ht="15" hidden="1" customHeight="1" x14ac:dyDescent="0.25">
      <c r="B38" s="41"/>
      <c r="C38" s="44" t="s">
        <v>69</v>
      </c>
      <c r="D38" s="46">
        <f>IF(D37=1,D22,0)</f>
        <v>0</v>
      </c>
    </row>
    <row r="39" spans="2:4" ht="15" hidden="1" customHeight="1" x14ac:dyDescent="0.25">
      <c r="B39" s="41"/>
      <c r="C39" s="44" t="s">
        <v>70</v>
      </c>
      <c r="D39" s="46">
        <f>LOOKUP(D38,Tax_Tables!B15:B18,Tax_Tables!C15:C18)</f>
        <v>0</v>
      </c>
    </row>
    <row r="40" spans="2:4" ht="15" hidden="1" customHeight="1" x14ac:dyDescent="0.25">
      <c r="B40" s="41"/>
      <c r="C40" s="44" t="s">
        <v>71</v>
      </c>
      <c r="D40" s="46">
        <f>IF(D37=1,(LOOKUP(D38,Tax_Tables!B15:B18,Tax_Tables!D15:D18)),0)</f>
        <v>0</v>
      </c>
    </row>
    <row r="41" spans="2:4" ht="15" hidden="1" customHeight="1" x14ac:dyDescent="0.25">
      <c r="B41" s="41"/>
      <c r="C41" s="44" t="s">
        <v>72</v>
      </c>
      <c r="D41" s="46">
        <f>LOOKUP(D38,Tax_Tables!B15:B18,Tax_Tables!E15:E18)</f>
        <v>0</v>
      </c>
    </row>
    <row r="42" spans="2:4" ht="15" hidden="1" customHeight="1" x14ac:dyDescent="0.25">
      <c r="B42" s="41"/>
      <c r="C42" s="44" t="s">
        <v>63</v>
      </c>
      <c r="D42" s="46">
        <f>(D38-D41)*D40+D39</f>
        <v>0</v>
      </c>
    </row>
    <row r="43" spans="2:4" ht="15" hidden="1" customHeight="1" x14ac:dyDescent="0.25">
      <c r="B43" s="41"/>
      <c r="C43" s="44"/>
      <c r="D43" s="46"/>
    </row>
    <row r="44" spans="2:4" ht="15" hidden="1" customHeight="1" x14ac:dyDescent="0.25">
      <c r="B44" s="41"/>
      <c r="C44" s="44" t="s">
        <v>73</v>
      </c>
      <c r="D44" s="46">
        <f>IF(D37=1,D20,0)</f>
        <v>0</v>
      </c>
    </row>
    <row r="45" spans="2:4" ht="15" hidden="1" customHeight="1" x14ac:dyDescent="0.25">
      <c r="B45" s="41"/>
      <c r="C45" s="44" t="s">
        <v>70</v>
      </c>
      <c r="D45" s="46">
        <f>LOOKUP(D44,Tax_Tables!B15:B18,Tax_Tables!C15:C18)</f>
        <v>0</v>
      </c>
    </row>
    <row r="46" spans="2:4" ht="15" hidden="1" customHeight="1" x14ac:dyDescent="0.25">
      <c r="B46" s="41"/>
      <c r="C46" s="44" t="s">
        <v>71</v>
      </c>
      <c r="D46" s="46">
        <f>IF(D37=1,(LOOKUP(D44,Tax_Tables!B15:B18,Tax_Tables!D15:D18)),0)</f>
        <v>0</v>
      </c>
    </row>
    <row r="47" spans="2:4" ht="15" hidden="1" customHeight="1" x14ac:dyDescent="0.25">
      <c r="B47" s="41"/>
      <c r="C47" s="44" t="s">
        <v>72</v>
      </c>
      <c r="D47" s="46">
        <f>LOOKUP(D44,Tax_Tables!B15:B18,Tax_Tables!E15:E18)</f>
        <v>0</v>
      </c>
    </row>
    <row r="48" spans="2:4" ht="15" hidden="1" customHeight="1" x14ac:dyDescent="0.25">
      <c r="B48" s="41"/>
      <c r="C48" s="44" t="s">
        <v>65</v>
      </c>
      <c r="D48" s="46">
        <f>(D44-D47)*D46+D45</f>
        <v>0</v>
      </c>
    </row>
    <row r="49" spans="2:6" ht="15" hidden="1" customHeight="1" x14ac:dyDescent="0.25">
      <c r="B49" s="41"/>
      <c r="C49" s="47" t="s">
        <v>49</v>
      </c>
      <c r="D49" s="48">
        <f>D42+D29</f>
        <v>0</v>
      </c>
    </row>
    <row r="50" spans="2:6" ht="15" hidden="1" customHeight="1" x14ac:dyDescent="0.25">
      <c r="B50" s="41"/>
      <c r="C50" s="47" t="s">
        <v>50</v>
      </c>
      <c r="D50" s="48">
        <f>D48+D35</f>
        <v>0</v>
      </c>
    </row>
    <row r="51" spans="2:6" ht="15" hidden="1" customHeight="1" x14ac:dyDescent="0.25">
      <c r="B51" s="41"/>
      <c r="C51" s="47" t="s">
        <v>51</v>
      </c>
      <c r="D51" s="49">
        <f>D49-D50</f>
        <v>0</v>
      </c>
    </row>
    <row r="52" spans="2:6" ht="15" hidden="1" customHeight="1" x14ac:dyDescent="0.25">
      <c r="B52" s="41"/>
      <c r="C52" s="47" t="s">
        <v>52</v>
      </c>
      <c r="D52" s="48">
        <f>D50/12*D6</f>
        <v>0</v>
      </c>
    </row>
    <row r="53" spans="2:6" ht="15" hidden="1" customHeight="1" x14ac:dyDescent="0.25">
      <c r="B53" s="41"/>
      <c r="C53" s="47" t="s">
        <v>51</v>
      </c>
      <c r="D53" s="48">
        <f>D49-D50</f>
        <v>0</v>
      </c>
    </row>
    <row r="54" spans="2:6" ht="15" hidden="1" customHeight="1" x14ac:dyDescent="0.25">
      <c r="B54" s="41"/>
      <c r="C54" s="47" t="s">
        <v>54</v>
      </c>
      <c r="D54" s="48">
        <f>D52+D53</f>
        <v>0</v>
      </c>
    </row>
    <row r="55" spans="2:6" ht="15" hidden="1" customHeight="1" x14ac:dyDescent="0.25">
      <c r="B55" s="41"/>
      <c r="C55" s="47" t="s">
        <v>55</v>
      </c>
      <c r="D55" s="48">
        <f>D16</f>
        <v>0</v>
      </c>
    </row>
    <row r="56" spans="2:6" ht="15" hidden="1" customHeight="1" x14ac:dyDescent="0.25">
      <c r="B56" s="41"/>
      <c r="C56" s="50" t="s">
        <v>53</v>
      </c>
      <c r="D56" s="51">
        <f>IF((D54-D55)&lt;0,0,(D54-D55))</f>
        <v>0</v>
      </c>
    </row>
    <row r="57" spans="2:6" ht="15" customHeight="1" thickBot="1" x14ac:dyDescent="0.3">
      <c r="B57" s="52" t="s">
        <v>0</v>
      </c>
      <c r="C57" s="52" t="s">
        <v>1</v>
      </c>
      <c r="D57" s="54">
        <f>D87</f>
        <v>0</v>
      </c>
      <c r="F57" s="2"/>
    </row>
    <row r="58" spans="2:6" ht="15" customHeight="1" thickTop="1" x14ac:dyDescent="0.25">
      <c r="C58" s="7"/>
      <c r="D58" s="8"/>
      <c r="F58" s="12"/>
    </row>
    <row r="59" spans="2:6" ht="15" customHeight="1" x14ac:dyDescent="0.2">
      <c r="B59" s="19"/>
      <c r="C59" s="19" t="s">
        <v>2</v>
      </c>
      <c r="D59" s="29"/>
      <c r="F59" s="2"/>
    </row>
    <row r="60" spans="2:6" ht="11.4" x14ac:dyDescent="0.2">
      <c r="B60" s="30"/>
      <c r="C60" s="58" t="s">
        <v>67</v>
      </c>
      <c r="D60" s="57"/>
      <c r="F60" s="2"/>
    </row>
    <row r="61" spans="2:6" ht="11.4" x14ac:dyDescent="0.2">
      <c r="B61" s="31"/>
      <c r="C61" s="32" t="s">
        <v>68</v>
      </c>
      <c r="D61" s="33">
        <f>D18-D13-D12</f>
        <v>0</v>
      </c>
      <c r="F61" s="2"/>
    </row>
    <row r="62" spans="2:6" ht="11.4" x14ac:dyDescent="0.2">
      <c r="B62" s="31" t="s">
        <v>7</v>
      </c>
      <c r="C62" s="32" t="s">
        <v>102</v>
      </c>
      <c r="D62" s="33">
        <f>D6</f>
        <v>12</v>
      </c>
      <c r="F62" s="2"/>
    </row>
    <row r="63" spans="2:6" ht="11.4" x14ac:dyDescent="0.2">
      <c r="B63" s="31" t="s">
        <v>6</v>
      </c>
      <c r="C63" s="32" t="s">
        <v>80</v>
      </c>
      <c r="D63" s="33">
        <v>12</v>
      </c>
      <c r="F63" s="2"/>
    </row>
    <row r="64" spans="2:6" ht="11.4" x14ac:dyDescent="0.2">
      <c r="B64" s="31" t="s">
        <v>0</v>
      </c>
      <c r="C64" s="32" t="s">
        <v>81</v>
      </c>
      <c r="D64" s="33">
        <f>D61/D62*D63</f>
        <v>0</v>
      </c>
      <c r="F64" s="2"/>
    </row>
    <row r="65" spans="2:6" ht="11.4" x14ac:dyDescent="0.2">
      <c r="B65" s="31"/>
      <c r="C65" s="55" t="s">
        <v>8</v>
      </c>
      <c r="D65" s="57"/>
      <c r="F65" s="2"/>
    </row>
    <row r="66" spans="2:6" ht="11.4" x14ac:dyDescent="0.2">
      <c r="B66" s="31" t="s">
        <v>5</v>
      </c>
      <c r="C66" s="32" t="s">
        <v>9</v>
      </c>
      <c r="D66" s="33">
        <f>LOOKUP(D64,Tax_Tables!B7:B11,Tax_Tables!E7:E11)</f>
        <v>0</v>
      </c>
      <c r="F66" s="11"/>
    </row>
    <row r="67" spans="2:6" ht="11.4" x14ac:dyDescent="0.2">
      <c r="B67" s="31" t="s">
        <v>6</v>
      </c>
      <c r="C67" s="32" t="s">
        <v>10</v>
      </c>
      <c r="D67" s="34">
        <f>D46+D33</f>
        <v>0</v>
      </c>
    </row>
    <row r="68" spans="2:6" ht="11.4" x14ac:dyDescent="0.2">
      <c r="B68" s="31" t="s">
        <v>3</v>
      </c>
      <c r="C68" s="32" t="s">
        <v>11</v>
      </c>
      <c r="D68" s="33">
        <f>D45+D32</f>
        <v>0</v>
      </c>
    </row>
    <row r="69" spans="2:6" ht="11.4" x14ac:dyDescent="0.2">
      <c r="B69" s="31" t="s">
        <v>0</v>
      </c>
      <c r="C69" s="32" t="s">
        <v>12</v>
      </c>
      <c r="D69" s="33">
        <f>D48+D35</f>
        <v>0</v>
      </c>
    </row>
    <row r="70" spans="2:6" ht="11.4" x14ac:dyDescent="0.2">
      <c r="B70" s="31" t="s">
        <v>7</v>
      </c>
      <c r="C70" s="32" t="s">
        <v>103</v>
      </c>
      <c r="D70" s="33">
        <v>12</v>
      </c>
    </row>
    <row r="71" spans="2:6" ht="11.4" x14ac:dyDescent="0.2">
      <c r="B71" s="31" t="s">
        <v>6</v>
      </c>
      <c r="C71" s="32" t="s">
        <v>104</v>
      </c>
      <c r="D71" s="35">
        <f>D62</f>
        <v>12</v>
      </c>
      <c r="F71" s="9"/>
    </row>
    <row r="72" spans="2:6" ht="11.4" x14ac:dyDescent="0.2">
      <c r="B72" s="31" t="s">
        <v>0</v>
      </c>
      <c r="C72" s="32" t="s">
        <v>13</v>
      </c>
      <c r="D72" s="36">
        <f>D69/D70*D71</f>
        <v>0</v>
      </c>
    </row>
    <row r="73" spans="2:6" ht="11.4" x14ac:dyDescent="0.2">
      <c r="B73" s="31"/>
      <c r="C73" s="55" t="s">
        <v>14</v>
      </c>
      <c r="D73" s="57"/>
    </row>
    <row r="74" spans="2:6" ht="11.4" x14ac:dyDescent="0.2">
      <c r="B74" s="31"/>
      <c r="C74" s="32" t="s">
        <v>15</v>
      </c>
      <c r="D74" s="33">
        <f>D64</f>
        <v>0</v>
      </c>
    </row>
    <row r="75" spans="2:6" ht="11.4" x14ac:dyDescent="0.2">
      <c r="B75" s="31" t="s">
        <v>3</v>
      </c>
      <c r="C75" s="32" t="s">
        <v>16</v>
      </c>
      <c r="D75" s="33">
        <f>D12+D13</f>
        <v>0</v>
      </c>
    </row>
    <row r="76" spans="2:6" ht="11.4" x14ac:dyDescent="0.2">
      <c r="B76" s="31" t="s">
        <v>0</v>
      </c>
      <c r="C76" s="32" t="s">
        <v>17</v>
      </c>
      <c r="D76" s="36">
        <f>SUM(D74:D75)</f>
        <v>0</v>
      </c>
    </row>
    <row r="77" spans="2:6" ht="11.4" x14ac:dyDescent="0.2">
      <c r="B77" s="31"/>
      <c r="C77" s="55" t="s">
        <v>18</v>
      </c>
      <c r="D77" s="57"/>
    </row>
    <row r="78" spans="2:6" ht="11.4" x14ac:dyDescent="0.2">
      <c r="B78" s="31" t="s">
        <v>5</v>
      </c>
      <c r="C78" s="32" t="s">
        <v>19</v>
      </c>
      <c r="D78" s="33">
        <f>D28+D41</f>
        <v>0</v>
      </c>
    </row>
    <row r="79" spans="2:6" ht="11.4" x14ac:dyDescent="0.2">
      <c r="B79" s="31" t="s">
        <v>6</v>
      </c>
      <c r="C79" s="32" t="s">
        <v>10</v>
      </c>
      <c r="D79" s="34">
        <f>D40+D27</f>
        <v>0</v>
      </c>
    </row>
    <row r="80" spans="2:6" ht="11.4" x14ac:dyDescent="0.2">
      <c r="B80" s="31" t="s">
        <v>3</v>
      </c>
      <c r="C80" s="32" t="s">
        <v>20</v>
      </c>
      <c r="D80" s="33">
        <f>D26+D39</f>
        <v>0</v>
      </c>
    </row>
    <row r="81" spans="2:6" ht="11.4" x14ac:dyDescent="0.2">
      <c r="B81" s="31" t="s">
        <v>0</v>
      </c>
      <c r="C81" s="32" t="s">
        <v>21</v>
      </c>
      <c r="D81" s="33">
        <f>D49</f>
        <v>0</v>
      </c>
      <c r="F81" s="2"/>
    </row>
    <row r="82" spans="2:6" ht="11.4" x14ac:dyDescent="0.2">
      <c r="B82" s="31" t="s">
        <v>5</v>
      </c>
      <c r="C82" s="32" t="s">
        <v>22</v>
      </c>
      <c r="D82" s="33">
        <f>D69</f>
        <v>0</v>
      </c>
      <c r="F82" s="2"/>
    </row>
    <row r="83" spans="2:6" ht="11.4" x14ac:dyDescent="0.2">
      <c r="B83" s="31" t="s">
        <v>0</v>
      </c>
      <c r="C83" s="32" t="s">
        <v>23</v>
      </c>
      <c r="D83" s="36">
        <f>D81-D82</f>
        <v>0</v>
      </c>
      <c r="F83" s="2"/>
    </row>
    <row r="84" spans="2:6" ht="11.4" x14ac:dyDescent="0.2">
      <c r="B84" s="19" t="s">
        <v>3</v>
      </c>
      <c r="C84" s="32" t="s">
        <v>13</v>
      </c>
      <c r="D84" s="33">
        <f>D72</f>
        <v>0</v>
      </c>
    </row>
    <row r="85" spans="2:6" ht="11.4" x14ac:dyDescent="0.2">
      <c r="B85" s="37"/>
      <c r="C85" s="38" t="s">
        <v>24</v>
      </c>
      <c r="D85" s="39">
        <f>D83+D84</f>
        <v>0</v>
      </c>
      <c r="F85" s="2"/>
    </row>
    <row r="86" spans="2:6" ht="11.4" x14ac:dyDescent="0.2">
      <c r="B86" s="31" t="s">
        <v>5</v>
      </c>
      <c r="C86" s="32" t="s">
        <v>74</v>
      </c>
      <c r="D86" s="40">
        <f>D16</f>
        <v>0</v>
      </c>
      <c r="F86" s="2"/>
    </row>
    <row r="87" spans="2:6" thickBot="1" x14ac:dyDescent="0.25">
      <c r="B87" s="31" t="s">
        <v>0</v>
      </c>
      <c r="C87" s="55" t="s">
        <v>1</v>
      </c>
      <c r="D87" s="63">
        <f>IF((D85-D86)&lt;0,0,(D85-D86))</f>
        <v>0</v>
      </c>
      <c r="F87" s="2"/>
    </row>
    <row r="88" spans="2:6" ht="12.6" thickTop="1" x14ac:dyDescent="0.25">
      <c r="F88" s="2"/>
    </row>
    <row r="89" spans="2:6" x14ac:dyDescent="0.25"/>
    <row r="90" spans="2:6" ht="11.4" x14ac:dyDescent="0.2">
      <c r="B90" s="59" t="s">
        <v>25</v>
      </c>
      <c r="C90" s="60"/>
      <c r="D90" s="61"/>
      <c r="E90" s="60"/>
      <c r="F90" s="62"/>
    </row>
    <row r="91" spans="2:6" ht="22.2" customHeight="1" x14ac:dyDescent="0.2">
      <c r="B91" s="80" t="s">
        <v>26</v>
      </c>
      <c r="C91" s="80"/>
      <c r="D91" s="80"/>
      <c r="E91" s="80"/>
      <c r="F91" s="80"/>
    </row>
    <row r="92" spans="2:6" ht="11.4" x14ac:dyDescent="0.2">
      <c r="B92" s="59" t="s">
        <v>27</v>
      </c>
      <c r="C92" s="60"/>
      <c r="D92" s="61"/>
      <c r="E92" s="60"/>
      <c r="F92" s="62"/>
    </row>
    <row r="93" spans="2:6" ht="11.4" x14ac:dyDescent="0.2">
      <c r="B93" s="59" t="s">
        <v>115</v>
      </c>
      <c r="C93" s="60"/>
      <c r="D93" s="61"/>
      <c r="E93" s="60"/>
      <c r="F93" s="62"/>
    </row>
    <row r="94" spans="2:6" ht="11.4" x14ac:dyDescent="0.2">
      <c r="B94" s="59" t="s">
        <v>28</v>
      </c>
      <c r="C94" s="60"/>
      <c r="D94" s="61"/>
      <c r="E94" s="60"/>
      <c r="F94" s="62"/>
    </row>
    <row r="95" spans="2:6" x14ac:dyDescent="0.25"/>
  </sheetData>
  <sheetProtection algorithmName="SHA-512" hashValue="bl/pUEmmM0blDm8BKNUjpocGhrhZCDP4jyJ3t2FifGadgGpfdp+SkgLu1pDgJOIihBPHIO4HL97ZL0biti/aSw==" saltValue="126XH/kLVErBR5A8MKYt6Q==" spinCount="100000" sheet="1" objects="1" selectLockedCells="1"/>
  <mergeCells count="3">
    <mergeCell ref="B2:D2"/>
    <mergeCell ref="B91:F91"/>
    <mergeCell ref="C4:D4"/>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A67D6FC-8F4B-445C-A2B7-0754438398D0}">
          <x14:formula1>
            <xm:f>Sheet1!$A$1:$A$2</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5499D-91FA-4891-94B8-5C5F5397D7D1}">
  <sheetPr codeName="Sheet2">
    <pageSetUpPr fitToPage="1"/>
  </sheetPr>
  <dimension ref="A1:F113"/>
  <sheetViews>
    <sheetView showGridLines="0" showRowColHeaders="0" showWhiteSpace="0" zoomScaleNormal="100" workbookViewId="0">
      <selection activeCell="D6" sqref="D6"/>
    </sheetView>
  </sheetViews>
  <sheetFormatPr defaultColWidth="0" defaultRowHeight="12" zeroHeight="1" x14ac:dyDescent="0.25"/>
  <cols>
    <col min="1" max="1" width="2.21875" style="2" customWidth="1"/>
    <col min="2" max="2" width="5.33203125" style="6" customWidth="1"/>
    <col min="3" max="3" width="54.109375" style="2" customWidth="1"/>
    <col min="4" max="4" width="18.5546875" style="10" customWidth="1"/>
    <col min="5" max="5" width="2.6640625" style="2" customWidth="1"/>
    <col min="6" max="6" width="71.33203125" style="3" customWidth="1"/>
    <col min="7" max="16384" width="9.109375" style="2" hidden="1"/>
  </cols>
  <sheetData>
    <row r="1" spans="2:6" ht="46.95" customHeight="1" x14ac:dyDescent="0.25">
      <c r="C1" s="11"/>
    </row>
    <row r="2" spans="2:6" ht="30" customHeight="1" x14ac:dyDescent="0.2">
      <c r="B2" s="77" t="s">
        <v>119</v>
      </c>
      <c r="C2" s="78"/>
      <c r="D2" s="79"/>
    </row>
    <row r="3" spans="2:6" ht="11.4" x14ac:dyDescent="0.2">
      <c r="B3" s="64"/>
      <c r="C3" s="65"/>
      <c r="D3" s="65"/>
    </row>
    <row r="4" spans="2:6" ht="15" customHeight="1" x14ac:dyDescent="0.25">
      <c r="B4" s="64"/>
      <c r="C4" s="81" t="s">
        <v>116</v>
      </c>
      <c r="D4" s="81"/>
      <c r="F4" s="53"/>
    </row>
    <row r="5" spans="2:6" ht="15" customHeight="1" x14ac:dyDescent="0.3">
      <c r="B5" s="4"/>
      <c r="C5" s="17"/>
      <c r="D5" s="18"/>
      <c r="F5" s="66" t="s">
        <v>117</v>
      </c>
    </row>
    <row r="6" spans="2:6" ht="15" customHeight="1" x14ac:dyDescent="0.25">
      <c r="B6" s="41"/>
      <c r="C6" s="20" t="s">
        <v>88</v>
      </c>
      <c r="D6" s="21">
        <v>26</v>
      </c>
      <c r="F6" s="67" t="s">
        <v>89</v>
      </c>
    </row>
    <row r="7" spans="2:6" ht="15" customHeight="1" x14ac:dyDescent="0.25">
      <c r="B7" s="41"/>
      <c r="C7" s="20" t="s">
        <v>87</v>
      </c>
      <c r="D7" s="21">
        <v>26</v>
      </c>
      <c r="F7" s="67" t="s">
        <v>96</v>
      </c>
    </row>
    <row r="8" spans="2:6" ht="15" customHeight="1" x14ac:dyDescent="0.25">
      <c r="B8" s="41"/>
      <c r="C8" s="20" t="s">
        <v>35</v>
      </c>
      <c r="D8" s="22" t="s">
        <v>36</v>
      </c>
      <c r="F8" s="67" t="s">
        <v>46</v>
      </c>
    </row>
    <row r="9" spans="2:6" ht="15" customHeight="1" x14ac:dyDescent="0.25">
      <c r="B9" s="41"/>
      <c r="C9" s="20" t="s">
        <v>39</v>
      </c>
      <c r="D9" s="23"/>
      <c r="F9" s="68"/>
    </row>
    <row r="10" spans="2:6" ht="15" customHeight="1" x14ac:dyDescent="0.25">
      <c r="B10" s="41"/>
      <c r="C10" s="20" t="s">
        <v>38</v>
      </c>
      <c r="D10" s="23"/>
      <c r="F10" s="69"/>
    </row>
    <row r="11" spans="2:6" ht="15" customHeight="1" x14ac:dyDescent="0.25">
      <c r="B11" s="41"/>
      <c r="C11" s="20" t="s">
        <v>4</v>
      </c>
      <c r="D11" s="23"/>
      <c r="F11" s="67"/>
    </row>
    <row r="12" spans="2:6" ht="15" customHeight="1" x14ac:dyDescent="0.25">
      <c r="B12" s="41"/>
      <c r="C12" s="20" t="s">
        <v>40</v>
      </c>
      <c r="D12" s="23"/>
      <c r="F12" s="67"/>
    </row>
    <row r="13" spans="2:6" ht="15" customHeight="1" x14ac:dyDescent="0.25">
      <c r="B13" s="41"/>
      <c r="C13" s="20" t="s">
        <v>41</v>
      </c>
      <c r="D13" s="23"/>
      <c r="F13" s="67" t="s">
        <v>77</v>
      </c>
    </row>
    <row r="14" spans="2:6" ht="15" customHeight="1" x14ac:dyDescent="0.25">
      <c r="B14" s="41"/>
      <c r="C14" s="20" t="s">
        <v>42</v>
      </c>
      <c r="D14" s="23"/>
      <c r="F14" s="67" t="s">
        <v>79</v>
      </c>
    </row>
    <row r="15" spans="2:6" ht="15" customHeight="1" x14ac:dyDescent="0.25">
      <c r="B15" s="41"/>
      <c r="C15" s="20" t="s">
        <v>78</v>
      </c>
      <c r="D15" s="23"/>
      <c r="F15" s="67" t="s">
        <v>47</v>
      </c>
    </row>
    <row r="16" spans="2:6" ht="15" customHeight="1" x14ac:dyDescent="0.25">
      <c r="B16" s="41"/>
      <c r="C16" s="20" t="s">
        <v>101</v>
      </c>
      <c r="D16" s="24"/>
      <c r="F16" s="67" t="s">
        <v>48</v>
      </c>
    </row>
    <row r="17" spans="2:6" ht="15" customHeight="1" x14ac:dyDescent="0.25">
      <c r="B17" s="41"/>
      <c r="C17" s="20" t="s">
        <v>97</v>
      </c>
      <c r="D17" s="24"/>
      <c r="F17" s="67" t="s">
        <v>98</v>
      </c>
    </row>
    <row r="18" spans="2:6" ht="15" customHeight="1" x14ac:dyDescent="0.25">
      <c r="B18" s="41"/>
      <c r="C18" s="25"/>
      <c r="D18" s="26"/>
      <c r="F18" s="15"/>
    </row>
    <row r="19" spans="2:6" ht="15" customHeight="1" x14ac:dyDescent="0.25">
      <c r="B19" s="41"/>
      <c r="C19" s="20" t="s">
        <v>43</v>
      </c>
      <c r="D19" s="27">
        <f>D9+D10+D11+D12+D13+D14-D15-D16</f>
        <v>0</v>
      </c>
      <c r="F19" s="15"/>
    </row>
    <row r="20" spans="2:6" ht="15" customHeight="1" x14ac:dyDescent="0.25">
      <c r="B20" s="41"/>
      <c r="C20" s="25"/>
      <c r="D20" s="26"/>
      <c r="F20" s="15"/>
    </row>
    <row r="21" spans="2:6" ht="15" customHeight="1" x14ac:dyDescent="0.25">
      <c r="B21" s="41"/>
      <c r="C21" s="20" t="s">
        <v>44</v>
      </c>
      <c r="D21" s="27">
        <f>D65</f>
        <v>0</v>
      </c>
      <c r="F21" s="15"/>
    </row>
    <row r="22" spans="2:6" ht="15" customHeight="1" x14ac:dyDescent="0.25">
      <c r="B22" s="41"/>
      <c r="C22" s="20" t="s">
        <v>42</v>
      </c>
      <c r="D22" s="28">
        <f>D13+D14</f>
        <v>0</v>
      </c>
    </row>
    <row r="23" spans="2:6" ht="15" customHeight="1" x14ac:dyDescent="0.25">
      <c r="B23" s="41"/>
      <c r="C23" s="20" t="s">
        <v>45</v>
      </c>
      <c r="D23" s="28">
        <f>D21+D22</f>
        <v>0</v>
      </c>
    </row>
    <row r="24" spans="2:6" ht="15" customHeight="1" x14ac:dyDescent="0.25">
      <c r="B24" s="41"/>
      <c r="C24" s="42"/>
      <c r="D24" s="43"/>
    </row>
    <row r="25" spans="2:6" ht="15" hidden="1" customHeight="1" x14ac:dyDescent="0.25">
      <c r="B25" s="41"/>
      <c r="C25" s="44" t="s">
        <v>58</v>
      </c>
      <c r="D25" s="45">
        <f>IF(D8="RESIDENT",1,0)</f>
        <v>1</v>
      </c>
    </row>
    <row r="26" spans="2:6" ht="15" hidden="1" customHeight="1" x14ac:dyDescent="0.25">
      <c r="B26" s="41"/>
      <c r="C26" s="44" t="s">
        <v>59</v>
      </c>
      <c r="D26" s="46">
        <f>IF(D25=1,D23,0)</f>
        <v>0</v>
      </c>
    </row>
    <row r="27" spans="2:6" ht="15" hidden="1" customHeight="1" x14ac:dyDescent="0.25">
      <c r="B27" s="41"/>
      <c r="C27" s="44" t="s">
        <v>60</v>
      </c>
      <c r="D27" s="46">
        <f>LOOKUP(D26,Tax_Tables!B7:B11,Tax_Tables!C7:C11)</f>
        <v>0</v>
      </c>
    </row>
    <row r="28" spans="2:6" ht="15" hidden="1" customHeight="1" x14ac:dyDescent="0.25">
      <c r="B28" s="41"/>
      <c r="C28" s="44" t="s">
        <v>61</v>
      </c>
      <c r="D28" s="46">
        <f>IF(D25=1,(LOOKUP(D26,Tax_Tables!B7:B11,Tax_Tables!D7:D11)),0)</f>
        <v>0</v>
      </c>
    </row>
    <row r="29" spans="2:6" ht="15" hidden="1" customHeight="1" x14ac:dyDescent="0.25">
      <c r="B29" s="41"/>
      <c r="C29" s="44" t="s">
        <v>62</v>
      </c>
      <c r="D29" s="46">
        <f>LOOKUP(D26,Tax_Tables!B7:B11,Tax_Tables!E7:E11)</f>
        <v>0</v>
      </c>
    </row>
    <row r="30" spans="2:6" ht="15" hidden="1" customHeight="1" x14ac:dyDescent="0.25">
      <c r="B30" s="41"/>
      <c r="C30" s="44" t="s">
        <v>63</v>
      </c>
      <c r="D30" s="46">
        <f>(D26-D29)*D28+D27</f>
        <v>0</v>
      </c>
    </row>
    <row r="31" spans="2:6" ht="15" hidden="1" customHeight="1" x14ac:dyDescent="0.25">
      <c r="B31" s="41"/>
      <c r="C31" s="44"/>
      <c r="D31" s="46"/>
    </row>
    <row r="32" spans="2:6" ht="15" hidden="1" customHeight="1" x14ac:dyDescent="0.25">
      <c r="B32" s="41"/>
      <c r="C32" s="44" t="s">
        <v>64</v>
      </c>
      <c r="D32" s="46">
        <f>IF(D25=1,D21,0)</f>
        <v>0</v>
      </c>
    </row>
    <row r="33" spans="2:4" ht="15" hidden="1" customHeight="1" x14ac:dyDescent="0.25">
      <c r="B33" s="41"/>
      <c r="C33" s="44" t="s">
        <v>60</v>
      </c>
      <c r="D33" s="46">
        <f>LOOKUP(D32,Tax_Tables!B7:B11,Tax_Tables!C7:C11)</f>
        <v>0</v>
      </c>
    </row>
    <row r="34" spans="2:4" ht="15" hidden="1" customHeight="1" x14ac:dyDescent="0.25">
      <c r="B34" s="41"/>
      <c r="C34" s="44" t="s">
        <v>61</v>
      </c>
      <c r="D34" s="46">
        <f>IF(D25=1,(LOOKUP(D32,Tax_Tables!B7:B11,Tax_Tables!D7:D11)),0)</f>
        <v>0</v>
      </c>
    </row>
    <row r="35" spans="2:4" ht="15" hidden="1" customHeight="1" x14ac:dyDescent="0.25">
      <c r="B35" s="41"/>
      <c r="C35" s="44" t="s">
        <v>62</v>
      </c>
      <c r="D35" s="46">
        <f>LOOKUP(D32,Tax_Tables!B7:B11,Tax_Tables!E7:E11)</f>
        <v>0</v>
      </c>
    </row>
    <row r="36" spans="2:4" ht="15" hidden="1" customHeight="1" x14ac:dyDescent="0.25">
      <c r="B36" s="41"/>
      <c r="C36" s="44" t="s">
        <v>65</v>
      </c>
      <c r="D36" s="46">
        <f>(D32-D35)*D34+D33</f>
        <v>0</v>
      </c>
    </row>
    <row r="37" spans="2:4" ht="15" hidden="1" customHeight="1" x14ac:dyDescent="0.25">
      <c r="B37" s="41"/>
      <c r="C37" s="44"/>
      <c r="D37" s="46"/>
    </row>
    <row r="38" spans="2:4" ht="15" hidden="1" customHeight="1" x14ac:dyDescent="0.25">
      <c r="B38" s="41"/>
      <c r="C38" s="44" t="s">
        <v>66</v>
      </c>
      <c r="D38" s="45">
        <f>IF(D8="Non-resident",1,0)</f>
        <v>0</v>
      </c>
    </row>
    <row r="39" spans="2:4" ht="15" hidden="1" customHeight="1" x14ac:dyDescent="0.25">
      <c r="B39" s="41"/>
      <c r="C39" s="44" t="s">
        <v>69</v>
      </c>
      <c r="D39" s="46">
        <f>IF(D38=1,D23,0)</f>
        <v>0</v>
      </c>
    </row>
    <row r="40" spans="2:4" ht="15" hidden="1" customHeight="1" x14ac:dyDescent="0.25">
      <c r="B40" s="41"/>
      <c r="C40" s="44" t="s">
        <v>70</v>
      </c>
      <c r="D40" s="46">
        <f>LOOKUP(D39,Tax_Tables!B15:B18,Tax_Tables!C15:C18)</f>
        <v>0</v>
      </c>
    </row>
    <row r="41" spans="2:4" ht="15" hidden="1" customHeight="1" x14ac:dyDescent="0.25">
      <c r="B41" s="41"/>
      <c r="C41" s="44" t="s">
        <v>71</v>
      </c>
      <c r="D41" s="46">
        <f>IF(D38=1,(LOOKUP(D39,Tax_Tables!B15:B18,Tax_Tables!D15:D18)),0)</f>
        <v>0</v>
      </c>
    </row>
    <row r="42" spans="2:4" ht="15" hidden="1" customHeight="1" x14ac:dyDescent="0.25">
      <c r="B42" s="41"/>
      <c r="C42" s="44" t="s">
        <v>72</v>
      </c>
      <c r="D42" s="46">
        <f>LOOKUP(D39,Tax_Tables!B15:B18,Tax_Tables!E15:E18)</f>
        <v>0</v>
      </c>
    </row>
    <row r="43" spans="2:4" ht="15" hidden="1" customHeight="1" x14ac:dyDescent="0.25">
      <c r="B43" s="41"/>
      <c r="C43" s="44" t="s">
        <v>63</v>
      </c>
      <c r="D43" s="46">
        <f>(D39-D42)*D41+D40</f>
        <v>0</v>
      </c>
    </row>
    <row r="44" spans="2:4" ht="15" hidden="1" customHeight="1" x14ac:dyDescent="0.25">
      <c r="B44" s="41"/>
      <c r="C44" s="44"/>
      <c r="D44" s="46"/>
    </row>
    <row r="45" spans="2:4" ht="15" hidden="1" customHeight="1" x14ac:dyDescent="0.25">
      <c r="B45" s="41"/>
      <c r="C45" s="44" t="s">
        <v>73</v>
      </c>
      <c r="D45" s="46">
        <f>IF(D38=1,D21,0)</f>
        <v>0</v>
      </c>
    </row>
    <row r="46" spans="2:4" ht="15" hidden="1" customHeight="1" x14ac:dyDescent="0.25">
      <c r="B46" s="41"/>
      <c r="C46" s="44" t="s">
        <v>70</v>
      </c>
      <c r="D46" s="46">
        <f>LOOKUP(D45,Tax_Tables!B15:B18,Tax_Tables!C15:C18)</f>
        <v>0</v>
      </c>
    </row>
    <row r="47" spans="2:4" ht="15" hidden="1" customHeight="1" x14ac:dyDescent="0.25">
      <c r="B47" s="41"/>
      <c r="C47" s="44" t="s">
        <v>71</v>
      </c>
      <c r="D47" s="46">
        <f>IF(D38=1,(LOOKUP(D45,Tax_Tables!B15:B18,Tax_Tables!D15:D18)),0)</f>
        <v>0</v>
      </c>
    </row>
    <row r="48" spans="2:4" ht="15" hidden="1" customHeight="1" x14ac:dyDescent="0.25">
      <c r="B48" s="41"/>
      <c r="C48" s="44" t="s">
        <v>72</v>
      </c>
      <c r="D48" s="46">
        <f>LOOKUP(D45,Tax_Tables!B15:B18,Tax_Tables!E15:E18)</f>
        <v>0</v>
      </c>
    </row>
    <row r="49" spans="2:6" ht="15" hidden="1" customHeight="1" x14ac:dyDescent="0.25">
      <c r="B49" s="41"/>
      <c r="C49" s="44" t="s">
        <v>65</v>
      </c>
      <c r="D49" s="46">
        <f>(D45-D48)*D47+D46</f>
        <v>0</v>
      </c>
    </row>
    <row r="50" spans="2:6" ht="15" hidden="1" customHeight="1" x14ac:dyDescent="0.25">
      <c r="B50" s="41"/>
      <c r="C50" s="47" t="s">
        <v>49</v>
      </c>
      <c r="D50" s="48">
        <f>D43+D30</f>
        <v>0</v>
      </c>
    </row>
    <row r="51" spans="2:6" ht="15" hidden="1" customHeight="1" x14ac:dyDescent="0.25">
      <c r="B51" s="41"/>
      <c r="C51" s="47" t="s">
        <v>50</v>
      </c>
      <c r="D51" s="48">
        <f>D49+D36</f>
        <v>0</v>
      </c>
    </row>
    <row r="52" spans="2:6" ht="15" hidden="1" customHeight="1" x14ac:dyDescent="0.25">
      <c r="B52" s="41"/>
      <c r="C52" s="47" t="s">
        <v>51</v>
      </c>
      <c r="D52" s="49">
        <f>D50-D51</f>
        <v>0</v>
      </c>
    </row>
    <row r="53" spans="2:6" ht="15" hidden="1" customHeight="1" x14ac:dyDescent="0.25">
      <c r="B53" s="41"/>
      <c r="C53" s="47" t="s">
        <v>52</v>
      </c>
      <c r="D53" s="48">
        <f>D51/12*D6</f>
        <v>0</v>
      </c>
    </row>
    <row r="54" spans="2:6" ht="15" hidden="1" customHeight="1" x14ac:dyDescent="0.25">
      <c r="B54" s="41"/>
      <c r="C54" s="47" t="s">
        <v>51</v>
      </c>
      <c r="D54" s="48">
        <f>D50-D51</f>
        <v>0</v>
      </c>
    </row>
    <row r="55" spans="2:6" ht="15" hidden="1" customHeight="1" x14ac:dyDescent="0.25">
      <c r="B55" s="41"/>
      <c r="C55" s="47" t="s">
        <v>54</v>
      </c>
      <c r="D55" s="48">
        <f>D53+D54</f>
        <v>0</v>
      </c>
    </row>
    <row r="56" spans="2:6" ht="15" hidden="1" customHeight="1" x14ac:dyDescent="0.25">
      <c r="B56" s="41"/>
      <c r="C56" s="47" t="s">
        <v>55</v>
      </c>
      <c r="D56" s="48">
        <f>D17</f>
        <v>0</v>
      </c>
    </row>
    <row r="57" spans="2:6" ht="15" hidden="1" customHeight="1" x14ac:dyDescent="0.25">
      <c r="B57" s="41"/>
      <c r="C57" s="50" t="s">
        <v>53</v>
      </c>
      <c r="D57" s="51">
        <f>IF((D55-D56)&lt;0,0,(D55-D56))</f>
        <v>0</v>
      </c>
    </row>
    <row r="58" spans="2:6" ht="15" customHeight="1" thickBot="1" x14ac:dyDescent="0.3">
      <c r="B58" s="52" t="s">
        <v>0</v>
      </c>
      <c r="C58" s="52" t="s">
        <v>1</v>
      </c>
      <c r="D58" s="54">
        <f>D88</f>
        <v>0</v>
      </c>
      <c r="F58" s="2"/>
    </row>
    <row r="59" spans="2:6" ht="15" customHeight="1" thickTop="1" x14ac:dyDescent="0.25">
      <c r="C59" s="7"/>
      <c r="D59" s="8"/>
      <c r="F59" s="12"/>
    </row>
    <row r="60" spans="2:6" ht="15" customHeight="1" x14ac:dyDescent="0.2">
      <c r="B60" s="19"/>
      <c r="C60" s="19" t="s">
        <v>2</v>
      </c>
      <c r="D60" s="29"/>
      <c r="F60" s="2"/>
    </row>
    <row r="61" spans="2:6" ht="11.4" x14ac:dyDescent="0.2">
      <c r="B61" s="30"/>
      <c r="C61" s="58" t="s">
        <v>67</v>
      </c>
      <c r="D61" s="57"/>
      <c r="F61" s="2"/>
    </row>
    <row r="62" spans="2:6" ht="11.4" x14ac:dyDescent="0.2">
      <c r="B62" s="31"/>
      <c r="C62" s="32" t="s">
        <v>68</v>
      </c>
      <c r="D62" s="33">
        <f>D19-D14-D13</f>
        <v>0</v>
      </c>
      <c r="F62" s="2"/>
    </row>
    <row r="63" spans="2:6" ht="11.4" x14ac:dyDescent="0.2">
      <c r="B63" s="31" t="s">
        <v>7</v>
      </c>
      <c r="C63" s="32" t="s">
        <v>105</v>
      </c>
      <c r="D63" s="33">
        <f>D6</f>
        <v>26</v>
      </c>
      <c r="F63" s="2"/>
    </row>
    <row r="64" spans="2:6" ht="11.4" x14ac:dyDescent="0.2">
      <c r="B64" s="31" t="s">
        <v>6</v>
      </c>
      <c r="C64" s="32" t="s">
        <v>106</v>
      </c>
      <c r="D64" s="33">
        <f>D7</f>
        <v>26</v>
      </c>
      <c r="F64" s="2"/>
    </row>
    <row r="65" spans="2:6" ht="11.4" x14ac:dyDescent="0.2">
      <c r="B65" s="31" t="s">
        <v>0</v>
      </c>
      <c r="C65" s="32" t="s">
        <v>81</v>
      </c>
      <c r="D65" s="33">
        <f>D62/D63*D64</f>
        <v>0</v>
      </c>
      <c r="F65" s="2"/>
    </row>
    <row r="66" spans="2:6" ht="11.4" x14ac:dyDescent="0.2">
      <c r="B66" s="31"/>
      <c r="C66" s="55" t="s">
        <v>8</v>
      </c>
      <c r="D66" s="57"/>
      <c r="F66" s="2"/>
    </row>
    <row r="67" spans="2:6" ht="11.4" x14ac:dyDescent="0.2">
      <c r="B67" s="31" t="s">
        <v>5</v>
      </c>
      <c r="C67" s="32" t="s">
        <v>9</v>
      </c>
      <c r="D67" s="33">
        <f>D48+D35</f>
        <v>0</v>
      </c>
      <c r="F67" s="11"/>
    </row>
    <row r="68" spans="2:6" ht="11.4" x14ac:dyDescent="0.2">
      <c r="B68" s="31" t="s">
        <v>6</v>
      </c>
      <c r="C68" s="32" t="s">
        <v>10</v>
      </c>
      <c r="D68" s="34">
        <f>D47+D34</f>
        <v>0</v>
      </c>
    </row>
    <row r="69" spans="2:6" ht="11.4" x14ac:dyDescent="0.2">
      <c r="B69" s="31" t="s">
        <v>3</v>
      </c>
      <c r="C69" s="32" t="s">
        <v>11</v>
      </c>
      <c r="D69" s="33">
        <f>D46+D33</f>
        <v>0</v>
      </c>
    </row>
    <row r="70" spans="2:6" ht="11.4" x14ac:dyDescent="0.2">
      <c r="B70" s="31" t="s">
        <v>0</v>
      </c>
      <c r="C70" s="32" t="s">
        <v>12</v>
      </c>
      <c r="D70" s="33">
        <f>D49+D36</f>
        <v>0</v>
      </c>
    </row>
    <row r="71" spans="2:6" ht="11.4" x14ac:dyDescent="0.2">
      <c r="B71" s="31" t="s">
        <v>7</v>
      </c>
      <c r="C71" s="32" t="s">
        <v>107</v>
      </c>
      <c r="D71" s="33">
        <f>D7</f>
        <v>26</v>
      </c>
    </row>
    <row r="72" spans="2:6" ht="11.4" x14ac:dyDescent="0.2">
      <c r="B72" s="31" t="s">
        <v>6</v>
      </c>
      <c r="C72" s="32" t="s">
        <v>108</v>
      </c>
      <c r="D72" s="35">
        <f>D6</f>
        <v>26</v>
      </c>
      <c r="F72" s="9"/>
    </row>
    <row r="73" spans="2:6" ht="11.4" x14ac:dyDescent="0.2">
      <c r="B73" s="31" t="s">
        <v>0</v>
      </c>
      <c r="C73" s="32" t="s">
        <v>13</v>
      </c>
      <c r="D73" s="36">
        <f>D70/D71*D72</f>
        <v>0</v>
      </c>
    </row>
    <row r="74" spans="2:6" ht="11.4" x14ac:dyDescent="0.2">
      <c r="B74" s="31"/>
      <c r="C74" s="55" t="s">
        <v>14</v>
      </c>
      <c r="D74" s="57"/>
    </row>
    <row r="75" spans="2:6" ht="11.4" x14ac:dyDescent="0.2">
      <c r="B75" s="31"/>
      <c r="C75" s="32" t="s">
        <v>15</v>
      </c>
      <c r="D75" s="33">
        <f>D65</f>
        <v>0</v>
      </c>
    </row>
    <row r="76" spans="2:6" ht="11.4" x14ac:dyDescent="0.2">
      <c r="B76" s="31" t="s">
        <v>3</v>
      </c>
      <c r="C76" s="32" t="s">
        <v>16</v>
      </c>
      <c r="D76" s="33">
        <f>D13+D14</f>
        <v>0</v>
      </c>
    </row>
    <row r="77" spans="2:6" ht="11.4" x14ac:dyDescent="0.2">
      <c r="B77" s="31" t="s">
        <v>0</v>
      </c>
      <c r="C77" s="32" t="s">
        <v>17</v>
      </c>
      <c r="D77" s="36">
        <f>SUM(D75:D76)</f>
        <v>0</v>
      </c>
    </row>
    <row r="78" spans="2:6" ht="11.4" x14ac:dyDescent="0.2">
      <c r="B78" s="31"/>
      <c r="C78" s="55" t="s">
        <v>18</v>
      </c>
      <c r="D78" s="57"/>
    </row>
    <row r="79" spans="2:6" ht="11.4" x14ac:dyDescent="0.2">
      <c r="B79" s="31" t="s">
        <v>5</v>
      </c>
      <c r="C79" s="32" t="s">
        <v>19</v>
      </c>
      <c r="D79" s="33">
        <f>D29+D42</f>
        <v>0</v>
      </c>
    </row>
    <row r="80" spans="2:6" ht="11.4" x14ac:dyDescent="0.2">
      <c r="B80" s="31" t="s">
        <v>6</v>
      </c>
      <c r="C80" s="32" t="s">
        <v>10</v>
      </c>
      <c r="D80" s="34">
        <f>D41+D28</f>
        <v>0</v>
      </c>
    </row>
    <row r="81" spans="2:6" ht="11.4" x14ac:dyDescent="0.2">
      <c r="B81" s="31" t="s">
        <v>3</v>
      </c>
      <c r="C81" s="32" t="s">
        <v>20</v>
      </c>
      <c r="D81" s="33">
        <f>D27+D40</f>
        <v>0</v>
      </c>
    </row>
    <row r="82" spans="2:6" ht="11.4" x14ac:dyDescent="0.2">
      <c r="B82" s="31" t="s">
        <v>0</v>
      </c>
      <c r="C82" s="32" t="s">
        <v>21</v>
      </c>
      <c r="D82" s="33">
        <f>D50</f>
        <v>0</v>
      </c>
      <c r="F82" s="2"/>
    </row>
    <row r="83" spans="2:6" ht="11.4" x14ac:dyDescent="0.2">
      <c r="B83" s="31" t="s">
        <v>5</v>
      </c>
      <c r="C83" s="32" t="s">
        <v>22</v>
      </c>
      <c r="D83" s="33">
        <f>D70</f>
        <v>0</v>
      </c>
      <c r="F83" s="2"/>
    </row>
    <row r="84" spans="2:6" ht="11.4" x14ac:dyDescent="0.2">
      <c r="B84" s="31" t="s">
        <v>0</v>
      </c>
      <c r="C84" s="32" t="s">
        <v>23</v>
      </c>
      <c r="D84" s="36">
        <f>D82-D83</f>
        <v>0</v>
      </c>
      <c r="F84" s="2"/>
    </row>
    <row r="85" spans="2:6" ht="11.4" x14ac:dyDescent="0.2">
      <c r="B85" s="19" t="s">
        <v>3</v>
      </c>
      <c r="C85" s="32" t="s">
        <v>13</v>
      </c>
      <c r="D85" s="33">
        <f>D73</f>
        <v>0</v>
      </c>
    </row>
    <row r="86" spans="2:6" ht="11.4" x14ac:dyDescent="0.2">
      <c r="B86" s="37"/>
      <c r="C86" s="38" t="s">
        <v>24</v>
      </c>
      <c r="D86" s="39">
        <f>D84+D85</f>
        <v>0</v>
      </c>
      <c r="F86" s="2"/>
    </row>
    <row r="87" spans="2:6" ht="11.4" x14ac:dyDescent="0.2">
      <c r="B87" s="31" t="s">
        <v>5</v>
      </c>
      <c r="C87" s="32" t="s">
        <v>74</v>
      </c>
      <c r="D87" s="40">
        <f>D17</f>
        <v>0</v>
      </c>
      <c r="F87" s="2"/>
    </row>
    <row r="88" spans="2:6" thickBot="1" x14ac:dyDescent="0.25">
      <c r="B88" s="31" t="s">
        <v>0</v>
      </c>
      <c r="C88" s="55" t="s">
        <v>1</v>
      </c>
      <c r="D88" s="63">
        <f>IF((D86-D87)&lt;0,0,(D86-D87))</f>
        <v>0</v>
      </c>
      <c r="F88" s="2"/>
    </row>
    <row r="89" spans="2:6" ht="12.6" thickTop="1" x14ac:dyDescent="0.25">
      <c r="F89" s="2"/>
    </row>
    <row r="90" spans="2:6" x14ac:dyDescent="0.25"/>
    <row r="91" spans="2:6" ht="11.4" x14ac:dyDescent="0.2">
      <c r="B91" s="59" t="s">
        <v>25</v>
      </c>
      <c r="C91" s="60"/>
      <c r="D91" s="61"/>
      <c r="E91" s="60"/>
      <c r="F91" s="62"/>
    </row>
    <row r="92" spans="2:6" ht="22.2" customHeight="1" x14ac:dyDescent="0.2">
      <c r="B92" s="80" t="s">
        <v>26</v>
      </c>
      <c r="C92" s="80"/>
      <c r="D92" s="80"/>
      <c r="E92" s="80"/>
      <c r="F92" s="80"/>
    </row>
    <row r="93" spans="2:6" ht="11.4" x14ac:dyDescent="0.2">
      <c r="B93" s="59" t="s">
        <v>27</v>
      </c>
      <c r="C93" s="60"/>
      <c r="D93" s="61"/>
      <c r="E93" s="60"/>
      <c r="F93" s="62"/>
    </row>
    <row r="94" spans="2:6" ht="11.4" x14ac:dyDescent="0.2">
      <c r="B94" s="59" t="s">
        <v>115</v>
      </c>
      <c r="C94" s="60"/>
      <c r="D94" s="61"/>
      <c r="E94" s="60"/>
      <c r="F94" s="62"/>
    </row>
    <row r="95" spans="2:6" ht="11.4" x14ac:dyDescent="0.2">
      <c r="B95" s="59" t="s">
        <v>28</v>
      </c>
      <c r="C95" s="60"/>
      <c r="D95" s="61"/>
      <c r="E95" s="60"/>
      <c r="F95" s="62"/>
    </row>
    <row r="96" spans="2:6" x14ac:dyDescent="0.25"/>
    <row r="99" spans="1:1" hidden="1" x14ac:dyDescent="0.25">
      <c r="A99" s="6"/>
    </row>
    <row r="100" spans="1:1" hidden="1" x14ac:dyDescent="0.25">
      <c r="A100" s="6"/>
    </row>
    <row r="101" spans="1:1" hidden="1" x14ac:dyDescent="0.25">
      <c r="A101" s="6"/>
    </row>
    <row r="102" spans="1:1" hidden="1" x14ac:dyDescent="0.25">
      <c r="A102" s="6"/>
    </row>
    <row r="103" spans="1:1" hidden="1" x14ac:dyDescent="0.25">
      <c r="A103" s="6"/>
    </row>
    <row r="104" spans="1:1" hidden="1" x14ac:dyDescent="0.25">
      <c r="A104" s="6"/>
    </row>
    <row r="105" spans="1:1" hidden="1" x14ac:dyDescent="0.25">
      <c r="A105" s="6"/>
    </row>
    <row r="106" spans="1:1" hidden="1" x14ac:dyDescent="0.25">
      <c r="A106" s="6"/>
    </row>
    <row r="107" spans="1:1" hidden="1" x14ac:dyDescent="0.25">
      <c r="A107" s="6"/>
    </row>
    <row r="108" spans="1:1" hidden="1" x14ac:dyDescent="0.25">
      <c r="A108" s="6"/>
    </row>
    <row r="109" spans="1:1" hidden="1" x14ac:dyDescent="0.25">
      <c r="A109" s="6"/>
    </row>
    <row r="110" spans="1:1" hidden="1" x14ac:dyDescent="0.25">
      <c r="A110" s="6"/>
    </row>
    <row r="111" spans="1:1" hidden="1" x14ac:dyDescent="0.25">
      <c r="A111" s="6"/>
    </row>
    <row r="112" spans="1:1" hidden="1" x14ac:dyDescent="0.25">
      <c r="A112" s="6"/>
    </row>
    <row r="113" spans="1:1" hidden="1" x14ac:dyDescent="0.25">
      <c r="A113" s="6"/>
    </row>
  </sheetData>
  <sheetProtection algorithmName="SHA-512" hashValue="pxd1EG0BNS3iZyu2ttFeFqJoDUu2/+6VrdbbmSOCJjXZOkqV41GG1vYpxM/3LElqK6KkHfaXrlTQQz1FN/8SoA==" saltValue="RnQddJxRsZTpRa5+UDUwbQ==" spinCount="100000" sheet="1" objects="1" selectLockedCells="1"/>
  <mergeCells count="3">
    <mergeCell ref="B2:D2"/>
    <mergeCell ref="B92:F92"/>
    <mergeCell ref="C4:D4"/>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668350D-3508-4BAF-8F6F-41D478E3393C}">
          <x14:formula1>
            <xm:f>Sheet1!$A$1:$A$2</xm:f>
          </x14:formula1>
          <xm:sqref>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8DF81-B603-4AA2-A671-257DF6C86EC3}">
  <sheetPr codeName="Sheet3">
    <pageSetUpPr fitToPage="1"/>
  </sheetPr>
  <dimension ref="A1:F113"/>
  <sheetViews>
    <sheetView showGridLines="0" showRowColHeaders="0" showWhiteSpace="0" zoomScaleNormal="100" workbookViewId="0">
      <selection activeCell="D12" sqref="D12"/>
    </sheetView>
  </sheetViews>
  <sheetFormatPr defaultColWidth="0" defaultRowHeight="12" zeroHeight="1" x14ac:dyDescent="0.25"/>
  <cols>
    <col min="1" max="1" width="1.77734375" style="2" customWidth="1"/>
    <col min="2" max="2" width="5.33203125" style="6" customWidth="1"/>
    <col min="3" max="3" width="54.109375" style="2" customWidth="1"/>
    <col min="4" max="4" width="19" style="10" customWidth="1"/>
    <col min="5" max="5" width="2.6640625" style="2" customWidth="1"/>
    <col min="6" max="6" width="71.33203125" style="3" customWidth="1"/>
    <col min="7" max="16384" width="9.109375" style="2" hidden="1"/>
  </cols>
  <sheetData>
    <row r="1" spans="2:6" ht="46.95" customHeight="1" x14ac:dyDescent="0.25">
      <c r="C1" s="11"/>
    </row>
    <row r="2" spans="2:6" ht="30" customHeight="1" x14ac:dyDescent="0.2">
      <c r="B2" s="77" t="s">
        <v>119</v>
      </c>
      <c r="C2" s="82"/>
      <c r="D2" s="83"/>
    </row>
    <row r="3" spans="2:6" x14ac:dyDescent="0.25">
      <c r="B3" s="4"/>
      <c r="C3" s="5"/>
      <c r="D3" s="5"/>
    </row>
    <row r="4" spans="2:6" ht="15" customHeight="1" x14ac:dyDescent="0.25">
      <c r="B4" s="4"/>
      <c r="C4" s="81" t="s">
        <v>113</v>
      </c>
      <c r="D4" s="81"/>
      <c r="F4" s="53"/>
    </row>
    <row r="5" spans="2:6" ht="16.05" customHeight="1" x14ac:dyDescent="0.3">
      <c r="B5" s="4"/>
      <c r="C5" s="17"/>
      <c r="D5" s="18"/>
      <c r="F5" s="66" t="s">
        <v>117</v>
      </c>
    </row>
    <row r="6" spans="2:6" ht="15" customHeight="1" x14ac:dyDescent="0.25">
      <c r="B6" s="41"/>
      <c r="C6" s="20" t="s">
        <v>92</v>
      </c>
      <c r="D6" s="21">
        <v>365</v>
      </c>
      <c r="F6" s="67" t="s">
        <v>94</v>
      </c>
    </row>
    <row r="7" spans="2:6" ht="15" customHeight="1" x14ac:dyDescent="0.25">
      <c r="B7" s="41"/>
      <c r="C7" s="20" t="s">
        <v>93</v>
      </c>
      <c r="D7" s="21">
        <v>365</v>
      </c>
      <c r="F7" s="67" t="s">
        <v>95</v>
      </c>
    </row>
    <row r="8" spans="2:6" ht="15" customHeight="1" x14ac:dyDescent="0.25">
      <c r="B8" s="41"/>
      <c r="C8" s="20" t="s">
        <v>35</v>
      </c>
      <c r="D8" s="22" t="s">
        <v>36</v>
      </c>
      <c r="F8" s="67" t="s">
        <v>46</v>
      </c>
    </row>
    <row r="9" spans="2:6" ht="15" customHeight="1" x14ac:dyDescent="0.25">
      <c r="B9" s="41"/>
      <c r="C9" s="20" t="s">
        <v>39</v>
      </c>
      <c r="D9" s="23"/>
      <c r="F9" s="68"/>
    </row>
    <row r="10" spans="2:6" ht="15" customHeight="1" x14ac:dyDescent="0.25">
      <c r="B10" s="41"/>
      <c r="C10" s="20" t="s">
        <v>38</v>
      </c>
      <c r="D10" s="23"/>
      <c r="F10" s="69"/>
    </row>
    <row r="11" spans="2:6" ht="15" customHeight="1" x14ac:dyDescent="0.25">
      <c r="B11" s="41"/>
      <c r="C11" s="20" t="s">
        <v>4</v>
      </c>
      <c r="D11" s="23"/>
      <c r="F11" s="67"/>
    </row>
    <row r="12" spans="2:6" ht="15" customHeight="1" x14ac:dyDescent="0.25">
      <c r="B12" s="41"/>
      <c r="C12" s="20" t="s">
        <v>40</v>
      </c>
      <c r="D12" s="23"/>
      <c r="F12" s="67"/>
    </row>
    <row r="13" spans="2:6" ht="15" customHeight="1" x14ac:dyDescent="0.25">
      <c r="B13" s="41"/>
      <c r="C13" s="20" t="s">
        <v>41</v>
      </c>
      <c r="D13" s="23"/>
      <c r="F13" s="67" t="s">
        <v>77</v>
      </c>
    </row>
    <row r="14" spans="2:6" ht="15" customHeight="1" x14ac:dyDescent="0.25">
      <c r="B14" s="41"/>
      <c r="C14" s="20" t="s">
        <v>42</v>
      </c>
      <c r="D14" s="23"/>
      <c r="F14" s="67" t="s">
        <v>79</v>
      </c>
    </row>
    <row r="15" spans="2:6" ht="15" customHeight="1" x14ac:dyDescent="0.25">
      <c r="B15" s="41"/>
      <c r="C15" s="20" t="s">
        <v>78</v>
      </c>
      <c r="D15" s="23"/>
      <c r="F15" s="67" t="s">
        <v>47</v>
      </c>
    </row>
    <row r="16" spans="2:6" ht="15" customHeight="1" x14ac:dyDescent="0.25">
      <c r="B16" s="41"/>
      <c r="C16" s="20" t="s">
        <v>101</v>
      </c>
      <c r="D16" s="24"/>
      <c r="F16" s="67" t="s">
        <v>48</v>
      </c>
    </row>
    <row r="17" spans="2:6" ht="15" customHeight="1" x14ac:dyDescent="0.25">
      <c r="B17" s="41"/>
      <c r="C17" s="20" t="s">
        <v>97</v>
      </c>
      <c r="D17" s="24"/>
      <c r="F17" s="67" t="s">
        <v>98</v>
      </c>
    </row>
    <row r="18" spans="2:6" ht="15" customHeight="1" x14ac:dyDescent="0.25">
      <c r="B18" s="41"/>
      <c r="C18" s="25"/>
      <c r="D18" s="26"/>
      <c r="F18" s="15"/>
    </row>
    <row r="19" spans="2:6" ht="15" customHeight="1" x14ac:dyDescent="0.25">
      <c r="B19" s="41"/>
      <c r="C19" s="20" t="s">
        <v>43</v>
      </c>
      <c r="D19" s="27">
        <f>D9+D10+D11+D12+D13+D14-D15-D16</f>
        <v>0</v>
      </c>
      <c r="F19" s="15"/>
    </row>
    <row r="20" spans="2:6" ht="15" customHeight="1" x14ac:dyDescent="0.25">
      <c r="B20" s="41"/>
      <c r="C20" s="25"/>
      <c r="D20" s="26"/>
      <c r="F20" s="15"/>
    </row>
    <row r="21" spans="2:6" ht="15" customHeight="1" x14ac:dyDescent="0.25">
      <c r="B21" s="41"/>
      <c r="C21" s="20" t="s">
        <v>44</v>
      </c>
      <c r="D21" s="27">
        <f>D65</f>
        <v>0</v>
      </c>
      <c r="F21" s="15"/>
    </row>
    <row r="22" spans="2:6" ht="15" customHeight="1" x14ac:dyDescent="0.25">
      <c r="B22" s="41"/>
      <c r="C22" s="20" t="s">
        <v>42</v>
      </c>
      <c r="D22" s="28">
        <f>D13+D14</f>
        <v>0</v>
      </c>
    </row>
    <row r="23" spans="2:6" ht="15" customHeight="1" x14ac:dyDescent="0.25">
      <c r="B23" s="41"/>
      <c r="C23" s="20" t="s">
        <v>45</v>
      </c>
      <c r="D23" s="28">
        <f>D21+D22</f>
        <v>0</v>
      </c>
    </row>
    <row r="24" spans="2:6" ht="15" customHeight="1" x14ac:dyDescent="0.25">
      <c r="B24" s="41"/>
      <c r="C24" s="42"/>
      <c r="D24" s="43"/>
    </row>
    <row r="25" spans="2:6" ht="15" hidden="1" customHeight="1" x14ac:dyDescent="0.25">
      <c r="B25" s="41"/>
      <c r="C25" s="44" t="s">
        <v>58</v>
      </c>
      <c r="D25" s="45">
        <f>IF(D8="RESIDENT",1,0)</f>
        <v>1</v>
      </c>
    </row>
    <row r="26" spans="2:6" ht="15" hidden="1" customHeight="1" x14ac:dyDescent="0.25">
      <c r="B26" s="41"/>
      <c r="C26" s="44" t="s">
        <v>59</v>
      </c>
      <c r="D26" s="46">
        <f>IF(D25=1,D23,0)</f>
        <v>0</v>
      </c>
    </row>
    <row r="27" spans="2:6" ht="15" hidden="1" customHeight="1" x14ac:dyDescent="0.25">
      <c r="B27" s="41"/>
      <c r="C27" s="44" t="s">
        <v>60</v>
      </c>
      <c r="D27" s="46">
        <f>LOOKUP(D26,Tax_Tables!B7:B11,Tax_Tables!E7:E11)</f>
        <v>0</v>
      </c>
    </row>
    <row r="28" spans="2:6" ht="15" hidden="1" customHeight="1" x14ac:dyDescent="0.25">
      <c r="B28" s="41"/>
      <c r="C28" s="44" t="s">
        <v>61</v>
      </c>
      <c r="D28" s="46">
        <f>LOOKUP(D26,Tax_Tables!B7:B11,Tax_Tables!D7:D11)</f>
        <v>0</v>
      </c>
    </row>
    <row r="29" spans="2:6" ht="15" hidden="1" customHeight="1" x14ac:dyDescent="0.25">
      <c r="B29" s="41"/>
      <c r="C29" s="44" t="s">
        <v>62</v>
      </c>
      <c r="D29" s="46">
        <f>LOOKUP(D26,Tax_Tables!B7:B11,Tax_Tables!E7:E11)</f>
        <v>0</v>
      </c>
    </row>
    <row r="30" spans="2:6" ht="15" hidden="1" customHeight="1" x14ac:dyDescent="0.25">
      <c r="B30" s="41"/>
      <c r="C30" s="44" t="s">
        <v>63</v>
      </c>
      <c r="D30" s="46">
        <f>(D26-D29)*D28+D27</f>
        <v>0</v>
      </c>
    </row>
    <row r="31" spans="2:6" ht="15" hidden="1" customHeight="1" x14ac:dyDescent="0.25">
      <c r="B31" s="41"/>
      <c r="C31" s="44"/>
      <c r="D31" s="46"/>
    </row>
    <row r="32" spans="2:6" ht="15" hidden="1" customHeight="1" x14ac:dyDescent="0.25">
      <c r="B32" s="41"/>
      <c r="C32" s="44" t="s">
        <v>64</v>
      </c>
      <c r="D32" s="46">
        <f>IF(D25=1,D21,0)</f>
        <v>0</v>
      </c>
    </row>
    <row r="33" spans="2:4" ht="15" hidden="1" customHeight="1" x14ac:dyDescent="0.25">
      <c r="B33" s="41"/>
      <c r="C33" s="44" t="s">
        <v>60</v>
      </c>
      <c r="D33" s="46">
        <f>LOOKUP(D32,Tax_Tables!B7:B11,Tax_Tables!C7:C11)</f>
        <v>0</v>
      </c>
    </row>
    <row r="34" spans="2:4" ht="15" hidden="1" customHeight="1" x14ac:dyDescent="0.25">
      <c r="B34" s="41"/>
      <c r="C34" s="44" t="s">
        <v>61</v>
      </c>
      <c r="D34" s="46">
        <f>LOOKUP(D32,Tax_Tables!B7:B11,Tax_Tables!D7:D11)</f>
        <v>0</v>
      </c>
    </row>
    <row r="35" spans="2:4" ht="15" hidden="1" customHeight="1" x14ac:dyDescent="0.25">
      <c r="B35" s="41"/>
      <c r="C35" s="44" t="s">
        <v>62</v>
      </c>
      <c r="D35" s="46">
        <f>LOOKUP(D32,Tax_Tables!B7:B11,Tax_Tables!E7:E11)</f>
        <v>0</v>
      </c>
    </row>
    <row r="36" spans="2:4" ht="15" hidden="1" customHeight="1" x14ac:dyDescent="0.25">
      <c r="B36" s="41"/>
      <c r="C36" s="44" t="s">
        <v>65</v>
      </c>
      <c r="D36" s="46">
        <f>(D32-D35)*D34+D33</f>
        <v>0</v>
      </c>
    </row>
    <row r="37" spans="2:4" ht="15" hidden="1" customHeight="1" x14ac:dyDescent="0.25">
      <c r="B37" s="41"/>
      <c r="C37" s="44"/>
      <c r="D37" s="46"/>
    </row>
    <row r="38" spans="2:4" ht="15" hidden="1" customHeight="1" x14ac:dyDescent="0.25">
      <c r="B38" s="41"/>
      <c r="C38" s="44" t="s">
        <v>66</v>
      </c>
      <c r="D38" s="45">
        <f>IF(D8="Non-resident",1,0)</f>
        <v>0</v>
      </c>
    </row>
    <row r="39" spans="2:4" ht="15" hidden="1" customHeight="1" x14ac:dyDescent="0.25">
      <c r="B39" s="41"/>
      <c r="C39" s="44" t="s">
        <v>69</v>
      </c>
      <c r="D39" s="46">
        <f>IF(D38=1,D23,0)</f>
        <v>0</v>
      </c>
    </row>
    <row r="40" spans="2:4" ht="15" hidden="1" customHeight="1" x14ac:dyDescent="0.25">
      <c r="B40" s="41"/>
      <c r="C40" s="44" t="s">
        <v>70</v>
      </c>
      <c r="D40" s="46">
        <f>LOOKUP(D39,Tax_Tables!B15:B18,Tax_Tables!C15:C18)</f>
        <v>0</v>
      </c>
    </row>
    <row r="41" spans="2:4" ht="15" hidden="1" customHeight="1" x14ac:dyDescent="0.25">
      <c r="B41" s="41"/>
      <c r="C41" s="44" t="s">
        <v>71</v>
      </c>
      <c r="D41" s="46">
        <f>IF(D38=1,(LOOKUP(D39,Tax_Tables!B15:B18,Tax_Tables!D15:D18)),0)</f>
        <v>0</v>
      </c>
    </row>
    <row r="42" spans="2:4" ht="15" hidden="1" customHeight="1" x14ac:dyDescent="0.25">
      <c r="B42" s="41"/>
      <c r="C42" s="44" t="s">
        <v>72</v>
      </c>
      <c r="D42" s="46">
        <f>LOOKUP(D39,Tax_Tables!B15:B18,Tax_Tables!E15:E18)</f>
        <v>0</v>
      </c>
    </row>
    <row r="43" spans="2:4" ht="15" hidden="1" customHeight="1" x14ac:dyDescent="0.25">
      <c r="B43" s="41"/>
      <c r="C43" s="44" t="s">
        <v>63</v>
      </c>
      <c r="D43" s="46">
        <f>(D39-D42)*D41+D40</f>
        <v>0</v>
      </c>
    </row>
    <row r="44" spans="2:4" ht="15" hidden="1" customHeight="1" x14ac:dyDescent="0.25">
      <c r="B44" s="41"/>
      <c r="C44" s="44"/>
      <c r="D44" s="46"/>
    </row>
    <row r="45" spans="2:4" ht="15" hidden="1" customHeight="1" x14ac:dyDescent="0.25">
      <c r="B45" s="41"/>
      <c r="C45" s="44" t="s">
        <v>73</v>
      </c>
      <c r="D45" s="46">
        <f>IF(D38=1,D21,0)</f>
        <v>0</v>
      </c>
    </row>
    <row r="46" spans="2:4" ht="15" hidden="1" customHeight="1" x14ac:dyDescent="0.25">
      <c r="B46" s="41"/>
      <c r="C46" s="44" t="s">
        <v>70</v>
      </c>
      <c r="D46" s="46">
        <f>LOOKUP(D45,Tax_Tables!B15:B18,Tax_Tables!C15:C18)</f>
        <v>0</v>
      </c>
    </row>
    <row r="47" spans="2:4" ht="15" hidden="1" customHeight="1" x14ac:dyDescent="0.25">
      <c r="B47" s="41"/>
      <c r="C47" s="44" t="s">
        <v>71</v>
      </c>
      <c r="D47" s="46">
        <f>IF(D38=1,(LOOKUP(D45,Tax_Tables!B15:B18,Tax_Tables!D15:D18)),0)</f>
        <v>0</v>
      </c>
    </row>
    <row r="48" spans="2:4" ht="15" hidden="1" customHeight="1" x14ac:dyDescent="0.25">
      <c r="B48" s="41"/>
      <c r="C48" s="44" t="s">
        <v>72</v>
      </c>
      <c r="D48" s="46">
        <f>LOOKUP(D45,Tax_Tables!B15:B18,Tax_Tables!E15:E18)</f>
        <v>0</v>
      </c>
    </row>
    <row r="49" spans="2:6" ht="15" hidden="1" customHeight="1" x14ac:dyDescent="0.25">
      <c r="B49" s="41"/>
      <c r="C49" s="44" t="s">
        <v>65</v>
      </c>
      <c r="D49" s="46">
        <f>(D45-D48)*D47+D46</f>
        <v>0</v>
      </c>
    </row>
    <row r="50" spans="2:6" ht="15" hidden="1" customHeight="1" x14ac:dyDescent="0.25">
      <c r="B50" s="41"/>
      <c r="C50" s="47" t="s">
        <v>49</v>
      </c>
      <c r="D50" s="48">
        <f>D43+D30</f>
        <v>0</v>
      </c>
    </row>
    <row r="51" spans="2:6" ht="15" hidden="1" customHeight="1" x14ac:dyDescent="0.25">
      <c r="B51" s="41"/>
      <c r="C51" s="47" t="s">
        <v>50</v>
      </c>
      <c r="D51" s="48">
        <f>D49+D36</f>
        <v>0</v>
      </c>
    </row>
    <row r="52" spans="2:6" ht="15" hidden="1" customHeight="1" x14ac:dyDescent="0.25">
      <c r="B52" s="41"/>
      <c r="C52" s="47" t="s">
        <v>51</v>
      </c>
      <c r="D52" s="49">
        <f>D50-D51</f>
        <v>0</v>
      </c>
    </row>
    <row r="53" spans="2:6" ht="15" hidden="1" customHeight="1" x14ac:dyDescent="0.25">
      <c r="B53" s="41"/>
      <c r="C53" s="47" t="s">
        <v>52</v>
      </c>
      <c r="D53" s="48">
        <f>D51/12*D6</f>
        <v>0</v>
      </c>
    </row>
    <row r="54" spans="2:6" ht="15" hidden="1" customHeight="1" x14ac:dyDescent="0.25">
      <c r="B54" s="41"/>
      <c r="C54" s="47" t="s">
        <v>51</v>
      </c>
      <c r="D54" s="48">
        <f>D50-D51</f>
        <v>0</v>
      </c>
    </row>
    <row r="55" spans="2:6" ht="15" hidden="1" customHeight="1" x14ac:dyDescent="0.25">
      <c r="B55" s="41"/>
      <c r="C55" s="47" t="s">
        <v>54</v>
      </c>
      <c r="D55" s="48">
        <f>D53+D54</f>
        <v>0</v>
      </c>
    </row>
    <row r="56" spans="2:6" ht="15" hidden="1" customHeight="1" x14ac:dyDescent="0.25">
      <c r="B56" s="41"/>
      <c r="C56" s="47" t="s">
        <v>55</v>
      </c>
      <c r="D56" s="48">
        <f>D17</f>
        <v>0</v>
      </c>
    </row>
    <row r="57" spans="2:6" ht="15" hidden="1" customHeight="1" x14ac:dyDescent="0.25">
      <c r="B57" s="41"/>
      <c r="C57" s="50" t="s">
        <v>53</v>
      </c>
      <c r="D57" s="51">
        <f>IF((D55-D56)&lt;0,0,(D55-D56))</f>
        <v>0</v>
      </c>
    </row>
    <row r="58" spans="2:6" ht="15" customHeight="1" thickBot="1" x14ac:dyDescent="0.3">
      <c r="B58" s="52" t="s">
        <v>0</v>
      </c>
      <c r="C58" s="52" t="s">
        <v>1</v>
      </c>
      <c r="D58" s="54">
        <f>D88</f>
        <v>0</v>
      </c>
      <c r="F58" s="2"/>
    </row>
    <row r="59" spans="2:6" ht="15" customHeight="1" thickTop="1" x14ac:dyDescent="0.25">
      <c r="B59" s="41"/>
      <c r="C59" s="42"/>
      <c r="D59" s="43"/>
      <c r="F59" s="12"/>
    </row>
    <row r="60" spans="2:6" ht="15" customHeight="1" x14ac:dyDescent="0.2">
      <c r="B60" s="19"/>
      <c r="C60" s="19" t="s">
        <v>2</v>
      </c>
      <c r="D60" s="29"/>
      <c r="F60" s="2"/>
    </row>
    <row r="61" spans="2:6" ht="11.4" x14ac:dyDescent="0.2">
      <c r="B61" s="30"/>
      <c r="C61" s="58" t="s">
        <v>67</v>
      </c>
      <c r="D61" s="57"/>
      <c r="F61" s="2"/>
    </row>
    <row r="62" spans="2:6" ht="11.4" x14ac:dyDescent="0.2">
      <c r="B62" s="31"/>
      <c r="C62" s="32" t="s">
        <v>68</v>
      </c>
      <c r="D62" s="33">
        <f>D19-D14-D13</f>
        <v>0</v>
      </c>
      <c r="F62" s="2"/>
    </row>
    <row r="63" spans="2:6" ht="11.4" x14ac:dyDescent="0.2">
      <c r="B63" s="31" t="s">
        <v>7</v>
      </c>
      <c r="C63" s="32" t="s">
        <v>109</v>
      </c>
      <c r="D63" s="33">
        <f>D6</f>
        <v>365</v>
      </c>
      <c r="F63" s="2"/>
    </row>
    <row r="64" spans="2:6" ht="11.4" x14ac:dyDescent="0.2">
      <c r="B64" s="31" t="s">
        <v>6</v>
      </c>
      <c r="C64" s="32" t="s">
        <v>110</v>
      </c>
      <c r="D64" s="33">
        <f>D7</f>
        <v>365</v>
      </c>
      <c r="F64" s="2"/>
    </row>
    <row r="65" spans="2:6" ht="11.4" x14ac:dyDescent="0.2">
      <c r="B65" s="31" t="s">
        <v>0</v>
      </c>
      <c r="C65" s="32" t="s">
        <v>81</v>
      </c>
      <c r="D65" s="33">
        <f>D62/D63*D64</f>
        <v>0</v>
      </c>
      <c r="F65" s="2"/>
    </row>
    <row r="66" spans="2:6" ht="11.4" x14ac:dyDescent="0.2">
      <c r="B66" s="31"/>
      <c r="C66" s="55" t="s">
        <v>8</v>
      </c>
      <c r="D66" s="57"/>
      <c r="F66" s="2"/>
    </row>
    <row r="67" spans="2:6" ht="11.4" x14ac:dyDescent="0.2">
      <c r="B67" s="31" t="s">
        <v>5</v>
      </c>
      <c r="C67" s="32" t="s">
        <v>9</v>
      </c>
      <c r="D67" s="33">
        <f>D48+D35</f>
        <v>0</v>
      </c>
      <c r="F67" s="11"/>
    </row>
    <row r="68" spans="2:6" ht="11.4" x14ac:dyDescent="0.2">
      <c r="B68" s="31" t="s">
        <v>6</v>
      </c>
      <c r="C68" s="32" t="s">
        <v>10</v>
      </c>
      <c r="D68" s="34">
        <f>D47+D34</f>
        <v>0</v>
      </c>
    </row>
    <row r="69" spans="2:6" ht="11.4" x14ac:dyDescent="0.2">
      <c r="B69" s="31" t="s">
        <v>3</v>
      </c>
      <c r="C69" s="32" t="s">
        <v>11</v>
      </c>
      <c r="D69" s="33">
        <f>D46+D33</f>
        <v>0</v>
      </c>
    </row>
    <row r="70" spans="2:6" ht="11.4" x14ac:dyDescent="0.2">
      <c r="B70" s="31" t="s">
        <v>0</v>
      </c>
      <c r="C70" s="32" t="s">
        <v>12</v>
      </c>
      <c r="D70" s="33">
        <f>D49+D36</f>
        <v>0</v>
      </c>
    </row>
    <row r="71" spans="2:6" ht="11.4" x14ac:dyDescent="0.2">
      <c r="B71" s="31" t="s">
        <v>7</v>
      </c>
      <c r="C71" s="32" t="s">
        <v>111</v>
      </c>
      <c r="D71" s="33">
        <f>D7</f>
        <v>365</v>
      </c>
    </row>
    <row r="72" spans="2:6" ht="11.4" x14ac:dyDescent="0.2">
      <c r="B72" s="31" t="s">
        <v>6</v>
      </c>
      <c r="C72" s="32" t="s">
        <v>112</v>
      </c>
      <c r="D72" s="35">
        <f>D6</f>
        <v>365</v>
      </c>
      <c r="F72" s="9"/>
    </row>
    <row r="73" spans="2:6" ht="11.4" x14ac:dyDescent="0.2">
      <c r="B73" s="31" t="s">
        <v>0</v>
      </c>
      <c r="C73" s="32" t="s">
        <v>13</v>
      </c>
      <c r="D73" s="36">
        <f>D70/D71*D72</f>
        <v>0</v>
      </c>
    </row>
    <row r="74" spans="2:6" ht="11.4" x14ac:dyDescent="0.2">
      <c r="B74" s="31"/>
      <c r="C74" s="55" t="s">
        <v>14</v>
      </c>
      <c r="D74" s="57"/>
    </row>
    <row r="75" spans="2:6" ht="11.4" x14ac:dyDescent="0.2">
      <c r="B75" s="31"/>
      <c r="C75" s="32" t="s">
        <v>15</v>
      </c>
      <c r="D75" s="33">
        <f>D65</f>
        <v>0</v>
      </c>
    </row>
    <row r="76" spans="2:6" ht="11.4" x14ac:dyDescent="0.2">
      <c r="B76" s="31" t="s">
        <v>3</v>
      </c>
      <c r="C76" s="32" t="s">
        <v>16</v>
      </c>
      <c r="D76" s="33">
        <f>D13+D14</f>
        <v>0</v>
      </c>
    </row>
    <row r="77" spans="2:6" ht="11.4" x14ac:dyDescent="0.2">
      <c r="B77" s="31" t="s">
        <v>0</v>
      </c>
      <c r="C77" s="32" t="s">
        <v>17</v>
      </c>
      <c r="D77" s="36">
        <f>SUM(D75:D76)</f>
        <v>0</v>
      </c>
    </row>
    <row r="78" spans="2:6" ht="11.4" x14ac:dyDescent="0.2">
      <c r="B78" s="31"/>
      <c r="C78" s="55" t="s">
        <v>18</v>
      </c>
      <c r="D78" s="57"/>
    </row>
    <row r="79" spans="2:6" ht="11.4" x14ac:dyDescent="0.2">
      <c r="B79" s="31" t="s">
        <v>5</v>
      </c>
      <c r="C79" s="32" t="s">
        <v>19</v>
      </c>
      <c r="D79" s="33">
        <f>D29+D42</f>
        <v>0</v>
      </c>
    </row>
    <row r="80" spans="2:6" ht="11.4" x14ac:dyDescent="0.2">
      <c r="B80" s="31" t="s">
        <v>6</v>
      </c>
      <c r="C80" s="32" t="s">
        <v>10</v>
      </c>
      <c r="D80" s="34">
        <f>D41+D28</f>
        <v>0</v>
      </c>
    </row>
    <row r="81" spans="2:6" ht="11.4" x14ac:dyDescent="0.2">
      <c r="B81" s="31" t="s">
        <v>3</v>
      </c>
      <c r="C81" s="32" t="s">
        <v>20</v>
      </c>
      <c r="D81" s="33">
        <f>D27+D40</f>
        <v>0</v>
      </c>
    </row>
    <row r="82" spans="2:6" ht="11.4" x14ac:dyDescent="0.2">
      <c r="B82" s="31" t="s">
        <v>0</v>
      </c>
      <c r="C82" s="32" t="s">
        <v>21</v>
      </c>
      <c r="D82" s="33">
        <f>D50</f>
        <v>0</v>
      </c>
      <c r="F82" s="2"/>
    </row>
    <row r="83" spans="2:6" ht="11.4" x14ac:dyDescent="0.2">
      <c r="B83" s="31" t="s">
        <v>5</v>
      </c>
      <c r="C83" s="32" t="s">
        <v>22</v>
      </c>
      <c r="D83" s="33">
        <f>D70</f>
        <v>0</v>
      </c>
      <c r="F83" s="2"/>
    </row>
    <row r="84" spans="2:6" ht="11.4" x14ac:dyDescent="0.2">
      <c r="B84" s="31" t="s">
        <v>0</v>
      </c>
      <c r="C84" s="32" t="s">
        <v>23</v>
      </c>
      <c r="D84" s="36">
        <f>IF(D76&gt;0,D82-D83,0)</f>
        <v>0</v>
      </c>
      <c r="F84" s="2"/>
    </row>
    <row r="85" spans="2:6" ht="11.4" x14ac:dyDescent="0.2">
      <c r="B85" s="31" t="s">
        <v>3</v>
      </c>
      <c r="C85" s="32" t="s">
        <v>13</v>
      </c>
      <c r="D85" s="33">
        <f>D73</f>
        <v>0</v>
      </c>
    </row>
    <row r="86" spans="2:6" ht="11.4" x14ac:dyDescent="0.2">
      <c r="B86" s="37"/>
      <c r="C86" s="38" t="s">
        <v>24</v>
      </c>
      <c r="D86" s="39">
        <f>D84+D85</f>
        <v>0</v>
      </c>
      <c r="F86" s="2"/>
    </row>
    <row r="87" spans="2:6" ht="11.4" x14ac:dyDescent="0.2">
      <c r="B87" s="31" t="s">
        <v>5</v>
      </c>
      <c r="C87" s="32" t="s">
        <v>74</v>
      </c>
      <c r="D87" s="40">
        <f>D17</f>
        <v>0</v>
      </c>
      <c r="F87" s="2"/>
    </row>
    <row r="88" spans="2:6" thickBot="1" x14ac:dyDescent="0.25">
      <c r="B88" s="31" t="s">
        <v>0</v>
      </c>
      <c r="C88" s="55" t="s">
        <v>1</v>
      </c>
      <c r="D88" s="56">
        <f>IF((D86-D87)&lt;0,0,(D86-D87))</f>
        <v>0</v>
      </c>
      <c r="F88" s="2"/>
    </row>
    <row r="89" spans="2:6" ht="12.6" thickTop="1" x14ac:dyDescent="0.25">
      <c r="F89" s="2"/>
    </row>
    <row r="90" spans="2:6" x14ac:dyDescent="0.25"/>
    <row r="91" spans="2:6" ht="11.4" x14ac:dyDescent="0.2">
      <c r="B91" s="59" t="s">
        <v>25</v>
      </c>
      <c r="C91" s="60"/>
      <c r="D91" s="61"/>
      <c r="E91" s="60"/>
      <c r="F91" s="62"/>
    </row>
    <row r="92" spans="2:6" ht="22.2" customHeight="1" x14ac:dyDescent="0.2">
      <c r="B92" s="80" t="s">
        <v>26</v>
      </c>
      <c r="C92" s="80"/>
      <c r="D92" s="80"/>
      <c r="E92" s="80"/>
      <c r="F92" s="80"/>
    </row>
    <row r="93" spans="2:6" ht="11.4" x14ac:dyDescent="0.2">
      <c r="B93" s="59" t="s">
        <v>27</v>
      </c>
      <c r="C93" s="60"/>
      <c r="D93" s="61"/>
      <c r="E93" s="60"/>
      <c r="F93" s="62"/>
    </row>
    <row r="94" spans="2:6" ht="11.4" x14ac:dyDescent="0.2">
      <c r="B94" s="59" t="s">
        <v>115</v>
      </c>
      <c r="C94" s="60"/>
      <c r="D94" s="61"/>
      <c r="E94" s="60"/>
      <c r="F94" s="62"/>
    </row>
    <row r="95" spans="2:6" ht="11.4" x14ac:dyDescent="0.2">
      <c r="B95" s="59" t="s">
        <v>28</v>
      </c>
      <c r="C95" s="60"/>
      <c r="D95" s="61"/>
      <c r="E95" s="60"/>
      <c r="F95" s="62"/>
    </row>
    <row r="96" spans="2:6" x14ac:dyDescent="0.25"/>
    <row r="99" spans="1:1" hidden="1" x14ac:dyDescent="0.25">
      <c r="A99" s="6"/>
    </row>
    <row r="100" spans="1:1" hidden="1" x14ac:dyDescent="0.25">
      <c r="A100" s="6"/>
    </row>
    <row r="101" spans="1:1" hidden="1" x14ac:dyDescent="0.25">
      <c r="A101" s="6"/>
    </row>
    <row r="102" spans="1:1" hidden="1" x14ac:dyDescent="0.25">
      <c r="A102" s="6"/>
    </row>
    <row r="103" spans="1:1" hidden="1" x14ac:dyDescent="0.25">
      <c r="A103" s="6"/>
    </row>
    <row r="104" spans="1:1" hidden="1" x14ac:dyDescent="0.25">
      <c r="A104" s="6"/>
    </row>
    <row r="105" spans="1:1" hidden="1" x14ac:dyDescent="0.25">
      <c r="A105" s="6"/>
    </row>
    <row r="106" spans="1:1" hidden="1" x14ac:dyDescent="0.25">
      <c r="A106" s="6"/>
    </row>
    <row r="107" spans="1:1" hidden="1" x14ac:dyDescent="0.25">
      <c r="A107" s="6"/>
    </row>
    <row r="108" spans="1:1" hidden="1" x14ac:dyDescent="0.25">
      <c r="A108" s="6"/>
    </row>
    <row r="109" spans="1:1" hidden="1" x14ac:dyDescent="0.25">
      <c r="A109" s="6"/>
    </row>
    <row r="110" spans="1:1" hidden="1" x14ac:dyDescent="0.25">
      <c r="A110" s="6"/>
    </row>
    <row r="111" spans="1:1" hidden="1" x14ac:dyDescent="0.25">
      <c r="A111" s="6"/>
    </row>
    <row r="112" spans="1:1" hidden="1" x14ac:dyDescent="0.25">
      <c r="A112" s="6"/>
    </row>
    <row r="113" spans="1:1" hidden="1" x14ac:dyDescent="0.25">
      <c r="A113" s="6"/>
    </row>
  </sheetData>
  <sheetProtection algorithmName="SHA-512" hashValue="gG6Fg2YH7skGVNMacG0tMleV5XWf9tCLavMATpThHxdiYolR1TA5ly5qP/8LWlYdkxbG0giEAe/1H5PKGgr8uA==" saltValue="U3DxyaGG7lT7mzJGXnU3hA==" spinCount="100000" sheet="1" objects="1" selectLockedCells="1"/>
  <mergeCells count="3">
    <mergeCell ref="B2:D2"/>
    <mergeCell ref="B92:F92"/>
    <mergeCell ref="C4:D4"/>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D8A6324-7A5C-44AE-B57B-4D8A1B307036}">
          <x14:formula1>
            <xm:f>Sheet1!$A$1:$A$2</xm:f>
          </x14:formula1>
          <xm:sqref>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2A4E1-9EDD-4CB1-AEE3-5A26688E0D9C}">
  <sheetPr codeName="Sheet4">
    <pageSetUpPr fitToPage="1"/>
  </sheetPr>
  <dimension ref="A1:F90"/>
  <sheetViews>
    <sheetView showGridLines="0" showRowColHeaders="0" showWhiteSpace="0" zoomScaleNormal="100" workbookViewId="0">
      <selection activeCell="D11" sqref="D11"/>
    </sheetView>
  </sheetViews>
  <sheetFormatPr defaultColWidth="0" defaultRowHeight="12" zeroHeight="1" x14ac:dyDescent="0.25"/>
  <cols>
    <col min="1" max="1" width="2.33203125" style="2" customWidth="1"/>
    <col min="2" max="2" width="5.33203125" style="6" customWidth="1"/>
    <col min="3" max="3" width="54.109375" style="2" customWidth="1"/>
    <col min="4" max="4" width="18.5546875" style="10" customWidth="1"/>
    <col min="5" max="5" width="2.6640625" style="2" customWidth="1"/>
    <col min="6" max="6" width="71.5546875" style="3" customWidth="1"/>
    <col min="7" max="16384" width="9.109375" style="2" hidden="1"/>
  </cols>
  <sheetData>
    <row r="1" spans="2:6" ht="46.95" customHeight="1" x14ac:dyDescent="0.25">
      <c r="C1" s="11"/>
    </row>
    <row r="2" spans="2:6" ht="30" customHeight="1" x14ac:dyDescent="0.2">
      <c r="B2" s="77" t="s">
        <v>119</v>
      </c>
      <c r="C2" s="78"/>
      <c r="D2" s="79"/>
    </row>
    <row r="3" spans="2:6" x14ac:dyDescent="0.25">
      <c r="B3" s="4"/>
      <c r="C3" s="5"/>
      <c r="D3" s="5"/>
    </row>
    <row r="4" spans="2:6" ht="15" customHeight="1" x14ac:dyDescent="0.25">
      <c r="B4" s="4"/>
      <c r="C4" s="81" t="s">
        <v>118</v>
      </c>
      <c r="D4" s="81"/>
      <c r="F4" s="13"/>
    </row>
    <row r="5" spans="2:6" ht="15" customHeight="1" x14ac:dyDescent="0.3">
      <c r="B5" s="4"/>
      <c r="C5" s="17"/>
      <c r="D5" s="18"/>
      <c r="F5" s="66" t="s">
        <v>117</v>
      </c>
    </row>
    <row r="6" spans="2:6" ht="15" customHeight="1" x14ac:dyDescent="0.25">
      <c r="B6" s="41"/>
      <c r="C6" s="20" t="s">
        <v>76</v>
      </c>
      <c r="D6" s="21">
        <v>12</v>
      </c>
      <c r="F6" s="67">
        <v>12</v>
      </c>
    </row>
    <row r="7" spans="2:6" ht="15" customHeight="1" x14ac:dyDescent="0.25">
      <c r="B7" s="41"/>
      <c r="C7" s="20" t="s">
        <v>35</v>
      </c>
      <c r="D7" s="22" t="s">
        <v>37</v>
      </c>
      <c r="F7" s="67" t="s">
        <v>46</v>
      </c>
    </row>
    <row r="8" spans="2:6" ht="15" customHeight="1" x14ac:dyDescent="0.25">
      <c r="B8" s="41"/>
      <c r="C8" s="20" t="s">
        <v>39</v>
      </c>
      <c r="D8" s="23"/>
      <c r="F8" s="68"/>
    </row>
    <row r="9" spans="2:6" ht="15" customHeight="1" x14ac:dyDescent="0.25">
      <c r="B9" s="41"/>
      <c r="C9" s="20" t="s">
        <v>38</v>
      </c>
      <c r="D9" s="23"/>
      <c r="F9" s="69"/>
    </row>
    <row r="10" spans="2:6" ht="15" customHeight="1" x14ac:dyDescent="0.25">
      <c r="B10" s="41"/>
      <c r="C10" s="20" t="s">
        <v>4</v>
      </c>
      <c r="D10" s="23"/>
      <c r="F10" s="67"/>
    </row>
    <row r="11" spans="2:6" ht="15" customHeight="1" x14ac:dyDescent="0.25">
      <c r="B11" s="41"/>
      <c r="C11" s="20" t="s">
        <v>40</v>
      </c>
      <c r="D11" s="23"/>
      <c r="F11" s="67"/>
    </row>
    <row r="12" spans="2:6" ht="15" customHeight="1" x14ac:dyDescent="0.25">
      <c r="B12" s="41"/>
      <c r="C12" s="20" t="s">
        <v>41</v>
      </c>
      <c r="D12" s="23"/>
      <c r="F12" s="67" t="s">
        <v>77</v>
      </c>
    </row>
    <row r="13" spans="2:6" ht="15" customHeight="1" x14ac:dyDescent="0.25">
      <c r="B13" s="41"/>
      <c r="C13" s="20" t="s">
        <v>42</v>
      </c>
      <c r="D13" s="23"/>
      <c r="F13" s="67" t="s">
        <v>79</v>
      </c>
    </row>
    <row r="14" spans="2:6" ht="15" customHeight="1" x14ac:dyDescent="0.25">
      <c r="B14" s="41"/>
      <c r="C14" s="20" t="s">
        <v>78</v>
      </c>
      <c r="D14" s="23"/>
      <c r="F14" s="67" t="s">
        <v>47</v>
      </c>
    </row>
    <row r="15" spans="2:6" ht="15" customHeight="1" x14ac:dyDescent="0.25">
      <c r="B15" s="41"/>
      <c r="C15" s="20" t="s">
        <v>100</v>
      </c>
      <c r="D15" s="24"/>
      <c r="F15" s="67" t="s">
        <v>99</v>
      </c>
    </row>
    <row r="16" spans="2:6" ht="15" customHeight="1" x14ac:dyDescent="0.25">
      <c r="B16" s="41"/>
      <c r="C16" s="25"/>
      <c r="D16" s="26"/>
      <c r="F16" s="15"/>
    </row>
    <row r="17" spans="2:6" ht="15" customHeight="1" x14ac:dyDescent="0.25">
      <c r="B17" s="41"/>
      <c r="C17" s="20" t="s">
        <v>75</v>
      </c>
      <c r="D17" s="27">
        <f>D8+D9+D10+D11+D12+D13-D14-D15</f>
        <v>0</v>
      </c>
      <c r="F17" s="15"/>
    </row>
    <row r="18" spans="2:6" ht="15" customHeight="1" x14ac:dyDescent="0.25">
      <c r="B18" s="41"/>
      <c r="C18" s="25"/>
      <c r="D18" s="26"/>
      <c r="F18" s="15"/>
    </row>
    <row r="19" spans="2:6" ht="15" customHeight="1" x14ac:dyDescent="0.25">
      <c r="B19" s="41"/>
      <c r="C19" s="20" t="s">
        <v>44</v>
      </c>
      <c r="D19" s="27">
        <f>D61</f>
        <v>0</v>
      </c>
      <c r="F19" s="15"/>
    </row>
    <row r="20" spans="2:6" ht="15" customHeight="1" x14ac:dyDescent="0.25">
      <c r="B20" s="41"/>
      <c r="C20" s="20" t="s">
        <v>42</v>
      </c>
      <c r="D20" s="28">
        <f>D12+D13</f>
        <v>0</v>
      </c>
    </row>
    <row r="21" spans="2:6" ht="15" customHeight="1" x14ac:dyDescent="0.25">
      <c r="B21" s="41"/>
      <c r="C21" s="20" t="s">
        <v>45</v>
      </c>
      <c r="D21" s="28">
        <f>D19+D20</f>
        <v>0</v>
      </c>
    </row>
    <row r="22" spans="2:6" ht="15" customHeight="1" x14ac:dyDescent="0.25">
      <c r="B22" s="41"/>
      <c r="C22" s="42"/>
      <c r="D22" s="43"/>
    </row>
    <row r="23" spans="2:6" ht="15" hidden="1" customHeight="1" x14ac:dyDescent="0.25">
      <c r="B23" s="41"/>
      <c r="C23" s="44" t="s">
        <v>58</v>
      </c>
      <c r="D23" s="45">
        <f>IF(D7="RESIDENT",1,0)</f>
        <v>0</v>
      </c>
    </row>
    <row r="24" spans="2:6" ht="15" hidden="1" customHeight="1" x14ac:dyDescent="0.25">
      <c r="B24" s="41"/>
      <c r="C24" s="44" t="s">
        <v>59</v>
      </c>
      <c r="D24" s="46">
        <f>IF(D23=1,D21,0)</f>
        <v>0</v>
      </c>
    </row>
    <row r="25" spans="2:6" ht="15" hidden="1" customHeight="1" x14ac:dyDescent="0.25">
      <c r="B25" s="41"/>
      <c r="C25" s="44" t="s">
        <v>60</v>
      </c>
      <c r="D25" s="46">
        <f>LOOKUP(D24,Tax_Tables!B7:B11,Tax_Tables!C7:C11)</f>
        <v>0</v>
      </c>
    </row>
    <row r="26" spans="2:6" ht="15" hidden="1" customHeight="1" x14ac:dyDescent="0.25">
      <c r="B26" s="41"/>
      <c r="C26" s="44" t="s">
        <v>61</v>
      </c>
      <c r="D26" s="46">
        <f>LOOKUP(D24,Tax_Tables!B7:B11,Tax_Tables!D7:D11)</f>
        <v>0</v>
      </c>
    </row>
    <row r="27" spans="2:6" ht="15" hidden="1" customHeight="1" x14ac:dyDescent="0.25">
      <c r="B27" s="41"/>
      <c r="C27" s="44" t="s">
        <v>62</v>
      </c>
      <c r="D27" s="46">
        <f>LOOKUP(D24,Tax_Tables!B7:B11,Tax_Tables!E7:E11)</f>
        <v>0</v>
      </c>
    </row>
    <row r="28" spans="2:6" ht="15" hidden="1" customHeight="1" x14ac:dyDescent="0.25">
      <c r="B28" s="41"/>
      <c r="C28" s="44" t="s">
        <v>63</v>
      </c>
      <c r="D28" s="46">
        <f>(D24-D27)*D26+D25</f>
        <v>0</v>
      </c>
    </row>
    <row r="29" spans="2:6" ht="15" hidden="1" customHeight="1" x14ac:dyDescent="0.25">
      <c r="B29" s="41"/>
      <c r="C29" s="44"/>
      <c r="D29" s="46"/>
    </row>
    <row r="30" spans="2:6" ht="15" hidden="1" customHeight="1" x14ac:dyDescent="0.25">
      <c r="B30" s="41"/>
      <c r="C30" s="44" t="s">
        <v>64</v>
      </c>
      <c r="D30" s="46">
        <f>IF(D23=1,D19,0)</f>
        <v>0</v>
      </c>
    </row>
    <row r="31" spans="2:6" ht="15" hidden="1" customHeight="1" x14ac:dyDescent="0.25">
      <c r="B31" s="41"/>
      <c r="C31" s="44" t="s">
        <v>60</v>
      </c>
      <c r="D31" s="46">
        <f>LOOKUP(D30,Tax_Tables!B7:B11,Tax_Tables!C7:C11)</f>
        <v>0</v>
      </c>
    </row>
    <row r="32" spans="2:6" ht="15" hidden="1" customHeight="1" x14ac:dyDescent="0.25">
      <c r="B32" s="41"/>
      <c r="C32" s="44" t="s">
        <v>61</v>
      </c>
      <c r="D32" s="46">
        <f>LOOKUP(D30,Tax_Tables!B7:B11,Tax_Tables!D7:D11)</f>
        <v>0</v>
      </c>
    </row>
    <row r="33" spans="2:4" ht="15" hidden="1" customHeight="1" x14ac:dyDescent="0.25">
      <c r="B33" s="41"/>
      <c r="C33" s="44" t="s">
        <v>62</v>
      </c>
      <c r="D33" s="46">
        <f>LOOKUP(D30,Tax_Tables!B7:B11,Tax_Tables!E7:E11)</f>
        <v>0</v>
      </c>
    </row>
    <row r="34" spans="2:4" ht="15" hidden="1" customHeight="1" x14ac:dyDescent="0.25">
      <c r="B34" s="41"/>
      <c r="C34" s="44" t="s">
        <v>65</v>
      </c>
      <c r="D34" s="46">
        <f>(D30-D33)*D32+D31</f>
        <v>0</v>
      </c>
    </row>
    <row r="35" spans="2:4" ht="15" hidden="1" customHeight="1" x14ac:dyDescent="0.25">
      <c r="B35" s="41"/>
      <c r="C35" s="44"/>
      <c r="D35" s="46"/>
    </row>
    <row r="36" spans="2:4" ht="15" hidden="1" customHeight="1" x14ac:dyDescent="0.25">
      <c r="B36" s="41"/>
      <c r="C36" s="44" t="s">
        <v>66</v>
      </c>
      <c r="D36" s="45">
        <f>IF(D7="Non-resident",1,0)</f>
        <v>1</v>
      </c>
    </row>
    <row r="37" spans="2:4" ht="15" hidden="1" customHeight="1" x14ac:dyDescent="0.25">
      <c r="B37" s="41"/>
      <c r="C37" s="44" t="s">
        <v>69</v>
      </c>
      <c r="D37" s="46">
        <f>IF(D36=1,D21,0)</f>
        <v>0</v>
      </c>
    </row>
    <row r="38" spans="2:4" ht="15" hidden="1" customHeight="1" x14ac:dyDescent="0.25">
      <c r="B38" s="41"/>
      <c r="C38" s="44" t="s">
        <v>70</v>
      </c>
      <c r="D38" s="46">
        <f>LOOKUP(D37,Tax_Tables!B15:B18,Tax_Tables!C15:C18)</f>
        <v>0</v>
      </c>
    </row>
    <row r="39" spans="2:4" ht="15" hidden="1" customHeight="1" x14ac:dyDescent="0.25">
      <c r="B39" s="41"/>
      <c r="C39" s="44" t="s">
        <v>71</v>
      </c>
      <c r="D39" s="46">
        <f>IF(D36=1,(LOOKUP(D37,Tax_Tables!B15:B18,Tax_Tables!D15:D18)),0)</f>
        <v>0.05</v>
      </c>
    </row>
    <row r="40" spans="2:4" ht="15" hidden="1" customHeight="1" x14ac:dyDescent="0.25">
      <c r="B40" s="41"/>
      <c r="C40" s="44" t="s">
        <v>72</v>
      </c>
      <c r="D40" s="46">
        <f>LOOKUP(D37,Tax_Tables!B15:B18,Tax_Tables!E15:E18)</f>
        <v>0</v>
      </c>
    </row>
    <row r="41" spans="2:4" ht="15" hidden="1" customHeight="1" x14ac:dyDescent="0.25">
      <c r="B41" s="41"/>
      <c r="C41" s="44" t="s">
        <v>63</v>
      </c>
      <c r="D41" s="46">
        <f>(D37-D40)*D39+D38</f>
        <v>0</v>
      </c>
    </row>
    <row r="42" spans="2:4" ht="15" hidden="1" customHeight="1" x14ac:dyDescent="0.25">
      <c r="B42" s="41"/>
      <c r="C42" s="44"/>
      <c r="D42" s="46"/>
    </row>
    <row r="43" spans="2:4" ht="15" hidden="1" customHeight="1" x14ac:dyDescent="0.25">
      <c r="B43" s="41"/>
      <c r="C43" s="44" t="s">
        <v>73</v>
      </c>
      <c r="D43" s="46">
        <f>IF(D36=1,D19,0)</f>
        <v>0</v>
      </c>
    </row>
    <row r="44" spans="2:4" ht="15" hidden="1" customHeight="1" x14ac:dyDescent="0.25">
      <c r="B44" s="41"/>
      <c r="C44" s="44" t="s">
        <v>70</v>
      </c>
      <c r="D44" s="46">
        <f>LOOKUP(D43,Tax_Tables!B15:B18,Tax_Tables!C15:C18)</f>
        <v>0</v>
      </c>
    </row>
    <row r="45" spans="2:4" ht="15" hidden="1" customHeight="1" x14ac:dyDescent="0.25">
      <c r="B45" s="41"/>
      <c r="C45" s="44" t="s">
        <v>71</v>
      </c>
      <c r="D45" s="46">
        <f>IF(D36=1,(LOOKUP(D43,Tax_Tables!B15:B18,Tax_Tables!D15:D18)),0)</f>
        <v>0.05</v>
      </c>
    </row>
    <row r="46" spans="2:4" ht="15" hidden="1" customHeight="1" x14ac:dyDescent="0.25">
      <c r="B46" s="41"/>
      <c r="C46" s="44" t="s">
        <v>72</v>
      </c>
      <c r="D46" s="46">
        <f>IF(D36=1,(LOOKUP(D43,Tax_Tables!B15:B18,Tax_Tables!E15:E18)),0)</f>
        <v>0</v>
      </c>
    </row>
    <row r="47" spans="2:4" ht="15" hidden="1" customHeight="1" x14ac:dyDescent="0.25">
      <c r="B47" s="41"/>
      <c r="C47" s="44" t="s">
        <v>65</v>
      </c>
      <c r="D47" s="46">
        <f>(D43-D46)*D45+D44</f>
        <v>0</v>
      </c>
    </row>
    <row r="48" spans="2:4" ht="15" hidden="1" customHeight="1" x14ac:dyDescent="0.25">
      <c r="B48" s="41"/>
      <c r="C48" s="47" t="s">
        <v>49</v>
      </c>
      <c r="D48" s="48">
        <f>D41+D28</f>
        <v>0</v>
      </c>
    </row>
    <row r="49" spans="2:6" ht="15" hidden="1" customHeight="1" x14ac:dyDescent="0.25">
      <c r="B49" s="41"/>
      <c r="C49" s="47" t="s">
        <v>50</v>
      </c>
      <c r="D49" s="48">
        <f>D47+D34</f>
        <v>0</v>
      </c>
    </row>
    <row r="50" spans="2:6" ht="15" hidden="1" customHeight="1" x14ac:dyDescent="0.25">
      <c r="B50" s="41"/>
      <c r="C50" s="47" t="s">
        <v>51</v>
      </c>
      <c r="D50" s="49">
        <f>D48-D49</f>
        <v>0</v>
      </c>
    </row>
    <row r="51" spans="2:6" ht="15" hidden="1" customHeight="1" x14ac:dyDescent="0.25">
      <c r="B51" s="41"/>
      <c r="C51" s="47" t="s">
        <v>52</v>
      </c>
      <c r="D51" s="48">
        <f>D49/12</f>
        <v>0</v>
      </c>
    </row>
    <row r="52" spans="2:6" ht="15" hidden="1" customHeight="1" x14ac:dyDescent="0.25">
      <c r="B52" s="41"/>
      <c r="C52" s="47" t="s">
        <v>51</v>
      </c>
      <c r="D52" s="48">
        <f>D48-D49</f>
        <v>0</v>
      </c>
    </row>
    <row r="53" spans="2:6" ht="15" hidden="1" customHeight="1" x14ac:dyDescent="0.25">
      <c r="B53" s="41"/>
      <c r="C53" s="47" t="s">
        <v>54</v>
      </c>
      <c r="D53" s="48">
        <f>D51+D52</f>
        <v>0</v>
      </c>
    </row>
    <row r="54" spans="2:6" ht="15" hidden="1" customHeight="1" x14ac:dyDescent="0.25">
      <c r="B54" s="41"/>
      <c r="C54" s="50" t="s">
        <v>53</v>
      </c>
      <c r="D54" s="51">
        <f>D53</f>
        <v>0</v>
      </c>
    </row>
    <row r="55" spans="2:6" ht="15" customHeight="1" thickBot="1" x14ac:dyDescent="0.3">
      <c r="B55" s="52" t="s">
        <v>0</v>
      </c>
      <c r="C55" s="52" t="s">
        <v>1</v>
      </c>
      <c r="D55" s="54">
        <f>D82</f>
        <v>0</v>
      </c>
      <c r="F55" s="2"/>
    </row>
    <row r="56" spans="2:6" ht="15" customHeight="1" thickTop="1" x14ac:dyDescent="0.25">
      <c r="C56" s="7"/>
      <c r="D56" s="8"/>
      <c r="F56" s="12"/>
    </row>
    <row r="57" spans="2:6" ht="15" customHeight="1" x14ac:dyDescent="0.2">
      <c r="B57" s="19"/>
      <c r="C57" s="19" t="s">
        <v>2</v>
      </c>
      <c r="D57" s="29"/>
      <c r="F57" s="2"/>
    </row>
    <row r="58" spans="2:6" ht="11.4" x14ac:dyDescent="0.2">
      <c r="B58" s="30"/>
      <c r="C58" s="58" t="s">
        <v>85</v>
      </c>
      <c r="D58" s="57"/>
      <c r="F58" s="2"/>
    </row>
    <row r="59" spans="2:6" ht="11.4" x14ac:dyDescent="0.2">
      <c r="B59" s="31"/>
      <c r="C59" s="32" t="s">
        <v>75</v>
      </c>
      <c r="D59" s="33">
        <f>D17-D13-D12</f>
        <v>0</v>
      </c>
      <c r="F59" s="2"/>
    </row>
    <row r="60" spans="2:6" ht="11.4" x14ac:dyDescent="0.2">
      <c r="B60" s="31" t="s">
        <v>6</v>
      </c>
      <c r="C60" s="32" t="s">
        <v>80</v>
      </c>
      <c r="D60" s="33">
        <v>12</v>
      </c>
      <c r="F60" s="2"/>
    </row>
    <row r="61" spans="2:6" ht="11.4" x14ac:dyDescent="0.2">
      <c r="B61" s="31" t="s">
        <v>0</v>
      </c>
      <c r="C61" s="32" t="s">
        <v>81</v>
      </c>
      <c r="D61" s="33">
        <f>D59*D60</f>
        <v>0</v>
      </c>
      <c r="F61" s="2"/>
    </row>
    <row r="62" spans="2:6" ht="11.4" x14ac:dyDescent="0.2">
      <c r="B62" s="31"/>
      <c r="C62" s="55" t="s">
        <v>8</v>
      </c>
      <c r="D62" s="57"/>
      <c r="F62" s="2"/>
    </row>
    <row r="63" spans="2:6" ht="11.4" x14ac:dyDescent="0.2">
      <c r="B63" s="31" t="s">
        <v>5</v>
      </c>
      <c r="C63" s="32" t="s">
        <v>9</v>
      </c>
      <c r="D63" s="33">
        <f>D46+D33</f>
        <v>0</v>
      </c>
      <c r="F63" s="11"/>
    </row>
    <row r="64" spans="2:6" ht="11.4" x14ac:dyDescent="0.2">
      <c r="B64" s="31" t="s">
        <v>6</v>
      </c>
      <c r="C64" s="32" t="s">
        <v>10</v>
      </c>
      <c r="D64" s="34">
        <f>D45+D32</f>
        <v>0.05</v>
      </c>
    </row>
    <row r="65" spans="2:6" ht="11.4" x14ac:dyDescent="0.2">
      <c r="B65" s="31" t="s">
        <v>3</v>
      </c>
      <c r="C65" s="32" t="s">
        <v>11</v>
      </c>
      <c r="D65" s="33">
        <f>D44+D31</f>
        <v>0</v>
      </c>
    </row>
    <row r="66" spans="2:6" ht="11.4" x14ac:dyDescent="0.2">
      <c r="B66" s="31" t="s">
        <v>0</v>
      </c>
      <c r="C66" s="32" t="s">
        <v>12</v>
      </c>
      <c r="D66" s="33">
        <f>D47+D34</f>
        <v>0</v>
      </c>
    </row>
    <row r="67" spans="2:6" ht="11.4" x14ac:dyDescent="0.2">
      <c r="B67" s="31" t="s">
        <v>7</v>
      </c>
      <c r="C67" s="32" t="s">
        <v>86</v>
      </c>
      <c r="D67" s="33">
        <v>12</v>
      </c>
    </row>
    <row r="68" spans="2:6" ht="11.4" x14ac:dyDescent="0.2">
      <c r="B68" s="31" t="s">
        <v>0</v>
      </c>
      <c r="C68" s="32" t="s">
        <v>82</v>
      </c>
      <c r="D68" s="36">
        <f>D66/D67</f>
        <v>0</v>
      </c>
    </row>
    <row r="69" spans="2:6" ht="11.4" x14ac:dyDescent="0.2">
      <c r="B69" s="31"/>
      <c r="C69" s="55" t="s">
        <v>14</v>
      </c>
      <c r="D69" s="57"/>
    </row>
    <row r="70" spans="2:6" ht="11.4" x14ac:dyDescent="0.2">
      <c r="B70" s="31"/>
      <c r="C70" s="32" t="s">
        <v>15</v>
      </c>
      <c r="D70" s="33">
        <f>D61</f>
        <v>0</v>
      </c>
    </row>
    <row r="71" spans="2:6" ht="11.4" x14ac:dyDescent="0.2">
      <c r="B71" s="31" t="s">
        <v>3</v>
      </c>
      <c r="C71" s="32" t="s">
        <v>16</v>
      </c>
      <c r="D71" s="33">
        <f>D12+D13</f>
        <v>0</v>
      </c>
    </row>
    <row r="72" spans="2:6" ht="11.4" x14ac:dyDescent="0.2">
      <c r="B72" s="31" t="s">
        <v>0</v>
      </c>
      <c r="C72" s="32" t="s">
        <v>17</v>
      </c>
      <c r="D72" s="36">
        <f>SUM(D70:D71)</f>
        <v>0</v>
      </c>
    </row>
    <row r="73" spans="2:6" ht="11.4" x14ac:dyDescent="0.2">
      <c r="B73" s="31"/>
      <c r="C73" s="55" t="s">
        <v>18</v>
      </c>
      <c r="D73" s="57"/>
    </row>
    <row r="74" spans="2:6" ht="11.4" x14ac:dyDescent="0.2">
      <c r="B74" s="31" t="s">
        <v>5</v>
      </c>
      <c r="C74" s="32" t="s">
        <v>19</v>
      </c>
      <c r="D74" s="33">
        <f>D27+D40</f>
        <v>0</v>
      </c>
    </row>
    <row r="75" spans="2:6" ht="11.4" x14ac:dyDescent="0.2">
      <c r="B75" s="31" t="s">
        <v>6</v>
      </c>
      <c r="C75" s="32" t="s">
        <v>10</v>
      </c>
      <c r="D75" s="34">
        <f>D39+D26</f>
        <v>0.05</v>
      </c>
    </row>
    <row r="76" spans="2:6" ht="11.4" x14ac:dyDescent="0.2">
      <c r="B76" s="31" t="s">
        <v>3</v>
      </c>
      <c r="C76" s="32" t="s">
        <v>20</v>
      </c>
      <c r="D76" s="33">
        <f>D25+D38</f>
        <v>0</v>
      </c>
    </row>
    <row r="77" spans="2:6" ht="11.4" x14ac:dyDescent="0.2">
      <c r="B77" s="31" t="s">
        <v>0</v>
      </c>
      <c r="C77" s="32" t="s">
        <v>21</v>
      </c>
      <c r="D77" s="33">
        <f>D48</f>
        <v>0</v>
      </c>
      <c r="F77" s="2"/>
    </row>
    <row r="78" spans="2:6" ht="11.4" x14ac:dyDescent="0.2">
      <c r="B78" s="31" t="s">
        <v>5</v>
      </c>
      <c r="C78" s="32" t="s">
        <v>83</v>
      </c>
      <c r="D78" s="33">
        <f>D66</f>
        <v>0</v>
      </c>
      <c r="F78" s="2"/>
    </row>
    <row r="79" spans="2:6" ht="11.4" x14ac:dyDescent="0.2">
      <c r="B79" s="31" t="s">
        <v>0</v>
      </c>
      <c r="C79" s="32" t="s">
        <v>23</v>
      </c>
      <c r="D79" s="36">
        <f>D77-D78</f>
        <v>0</v>
      </c>
      <c r="F79" s="2"/>
    </row>
    <row r="80" spans="2:6" ht="11.4" x14ac:dyDescent="0.2">
      <c r="B80" s="19"/>
      <c r="C80" s="70"/>
      <c r="D80" s="71"/>
    </row>
    <row r="81" spans="2:6" ht="11.4" x14ac:dyDescent="0.2">
      <c r="B81" s="37" t="s">
        <v>3</v>
      </c>
      <c r="C81" s="38" t="s">
        <v>84</v>
      </c>
      <c r="D81" s="39">
        <f>D68</f>
        <v>0</v>
      </c>
      <c r="F81" s="2"/>
    </row>
    <row r="82" spans="2:6" thickBot="1" x14ac:dyDescent="0.25">
      <c r="B82" s="31" t="s">
        <v>0</v>
      </c>
      <c r="C82" s="55" t="s">
        <v>1</v>
      </c>
      <c r="D82" s="63">
        <f>D79+D81</f>
        <v>0</v>
      </c>
      <c r="F82" s="2"/>
    </row>
    <row r="83" spans="2:6" ht="12.6" thickTop="1" x14ac:dyDescent="0.25">
      <c r="F83" s="2"/>
    </row>
    <row r="84" spans="2:6" x14ac:dyDescent="0.25"/>
    <row r="85" spans="2:6" ht="11.4" x14ac:dyDescent="0.2">
      <c r="B85" s="59" t="s">
        <v>25</v>
      </c>
      <c r="C85" s="60"/>
      <c r="D85" s="61"/>
      <c r="E85" s="60"/>
      <c r="F85" s="62"/>
    </row>
    <row r="86" spans="2:6" ht="22.2" customHeight="1" x14ac:dyDescent="0.2">
      <c r="B86" s="80" t="s">
        <v>26</v>
      </c>
      <c r="C86" s="80"/>
      <c r="D86" s="80"/>
      <c r="E86" s="80"/>
      <c r="F86" s="80"/>
    </row>
    <row r="87" spans="2:6" ht="11.4" x14ac:dyDescent="0.2">
      <c r="B87" s="59" t="s">
        <v>27</v>
      </c>
      <c r="C87" s="60"/>
      <c r="D87" s="61"/>
      <c r="E87" s="60"/>
      <c r="F87" s="62"/>
    </row>
    <row r="88" spans="2:6" ht="11.4" x14ac:dyDescent="0.2">
      <c r="B88" s="59" t="s">
        <v>115</v>
      </c>
      <c r="C88" s="60"/>
      <c r="D88" s="61"/>
      <c r="E88" s="60"/>
      <c r="F88" s="62"/>
    </row>
    <row r="89" spans="2:6" ht="11.4" x14ac:dyDescent="0.2">
      <c r="B89" s="59" t="s">
        <v>28</v>
      </c>
      <c r="C89" s="60"/>
      <c r="D89" s="61"/>
      <c r="E89" s="60"/>
      <c r="F89" s="62"/>
    </row>
    <row r="90" spans="2:6" x14ac:dyDescent="0.25"/>
  </sheetData>
  <sheetProtection algorithmName="SHA-512" hashValue="9RBumbg77lea17t1whloPWn5HvhTKnzkfYAcUjHVqCxTBAoIbh8BgjXmcnULNydufBUhcrHI+GMX+eT7r5i3ag==" saltValue="OLjamDF+ITLfVtOd1QmzzA==" spinCount="100000" sheet="1" objects="1" selectLockedCells="1"/>
  <mergeCells count="3">
    <mergeCell ref="B2:D2"/>
    <mergeCell ref="B86:F86"/>
    <mergeCell ref="C4:D4"/>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12E9D2-3C3C-44AE-B5F3-096B9E802ACC}">
          <x14:formula1>
            <xm:f>Sheet1!$A$1:$A$2</xm:f>
          </x14:formula1>
          <xm:sqref>D7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9"/>
  <sheetViews>
    <sheetView showGridLines="0" showRowColHeaders="0" zoomScaleNormal="100" workbookViewId="0">
      <selection activeCell="C8" sqref="C8"/>
    </sheetView>
  </sheetViews>
  <sheetFormatPr defaultColWidth="0" defaultRowHeight="10.199999999999999" zeroHeight="1" x14ac:dyDescent="0.2"/>
  <cols>
    <col min="1" max="1" width="2.109375" style="2" customWidth="1"/>
    <col min="2" max="2" width="16.88671875" style="2" bestFit="1" customWidth="1"/>
    <col min="3" max="3" width="13.109375" style="2" bestFit="1" customWidth="1"/>
    <col min="4" max="4" width="8.44140625" style="2" customWidth="1"/>
    <col min="5" max="5" width="14.44140625" style="2" bestFit="1" customWidth="1"/>
    <col min="6" max="6" width="5.109375" style="2" customWidth="1"/>
    <col min="7" max="11" width="0" style="2" hidden="1" customWidth="1"/>
    <col min="12" max="16384" width="40" style="2" hidden="1"/>
  </cols>
  <sheetData>
    <row r="1" spans="2:5" x14ac:dyDescent="0.2"/>
    <row r="2" spans="2:5" x14ac:dyDescent="0.2"/>
    <row r="3" spans="2:5" x14ac:dyDescent="0.2"/>
    <row r="4" spans="2:5" ht="13.95" customHeight="1" x14ac:dyDescent="0.2"/>
    <row r="5" spans="2:5" ht="11.4" x14ac:dyDescent="0.2">
      <c r="B5" s="19" t="s">
        <v>56</v>
      </c>
      <c r="C5" s="70"/>
      <c r="D5" s="70"/>
      <c r="E5" s="70"/>
    </row>
    <row r="6" spans="2:5" s="1" customFormat="1" ht="11.4" x14ac:dyDescent="0.2">
      <c r="B6" s="72" t="s">
        <v>29</v>
      </c>
      <c r="C6" s="72" t="s">
        <v>30</v>
      </c>
      <c r="D6" s="72" t="s">
        <v>31</v>
      </c>
      <c r="E6" s="72" t="s">
        <v>32</v>
      </c>
    </row>
    <row r="7" spans="2:5" ht="11.4" x14ac:dyDescent="0.2">
      <c r="B7" s="32">
        <v>0</v>
      </c>
      <c r="C7" s="32">
        <v>0</v>
      </c>
      <c r="D7" s="73">
        <v>0</v>
      </c>
      <c r="E7" s="32">
        <v>0</v>
      </c>
    </row>
    <row r="8" spans="2:5" ht="11.4" x14ac:dyDescent="0.2">
      <c r="B8" s="74">
        <v>48001</v>
      </c>
      <c r="C8" s="32">
        <v>0</v>
      </c>
      <c r="D8" s="73">
        <v>0.05</v>
      </c>
      <c r="E8" s="74">
        <v>48000</v>
      </c>
    </row>
    <row r="9" spans="2:5" ht="11.4" x14ac:dyDescent="0.2">
      <c r="B9" s="74">
        <v>84001</v>
      </c>
      <c r="C9" s="32">
        <v>1800</v>
      </c>
      <c r="D9" s="73">
        <v>0.125</v>
      </c>
      <c r="E9" s="74">
        <v>84000</v>
      </c>
    </row>
    <row r="10" spans="2:5" ht="11.4" x14ac:dyDescent="0.2">
      <c r="B10" s="74">
        <v>120001</v>
      </c>
      <c r="C10" s="32">
        <v>6300</v>
      </c>
      <c r="D10" s="73">
        <v>0.1875</v>
      </c>
      <c r="E10" s="74">
        <v>120000</v>
      </c>
    </row>
    <row r="11" spans="2:5" ht="11.4" x14ac:dyDescent="0.2">
      <c r="B11" s="74">
        <v>156001</v>
      </c>
      <c r="C11" s="32">
        <v>13050</v>
      </c>
      <c r="D11" s="73">
        <v>0.25</v>
      </c>
      <c r="E11" s="74">
        <v>156000</v>
      </c>
    </row>
    <row r="12" spans="2:5" ht="11.4" x14ac:dyDescent="0.2">
      <c r="B12" s="75"/>
      <c r="C12" s="75"/>
      <c r="D12" s="75"/>
      <c r="E12" s="75"/>
    </row>
    <row r="13" spans="2:5" ht="11.4" x14ac:dyDescent="0.2">
      <c r="B13" s="76" t="s">
        <v>57</v>
      </c>
      <c r="C13" s="75"/>
      <c r="D13" s="75"/>
      <c r="E13" s="75"/>
    </row>
    <row r="14" spans="2:5" ht="11.4" x14ac:dyDescent="0.2">
      <c r="B14" s="72" t="s">
        <v>29</v>
      </c>
      <c r="C14" s="72" t="s">
        <v>30</v>
      </c>
      <c r="D14" s="72" t="s">
        <v>31</v>
      </c>
      <c r="E14" s="72" t="s">
        <v>32</v>
      </c>
    </row>
    <row r="15" spans="2:5" ht="11.4" x14ac:dyDescent="0.2">
      <c r="B15" s="32">
        <v>0</v>
      </c>
      <c r="C15" s="32">
        <v>0</v>
      </c>
      <c r="D15" s="73">
        <v>0.05</v>
      </c>
      <c r="E15" s="32">
        <v>0</v>
      </c>
    </row>
    <row r="16" spans="2:5" ht="11.4" x14ac:dyDescent="0.2">
      <c r="B16" s="74">
        <v>84001</v>
      </c>
      <c r="C16" s="32">
        <v>4200</v>
      </c>
      <c r="D16" s="73">
        <v>0.125</v>
      </c>
      <c r="E16" s="74">
        <v>84000</v>
      </c>
    </row>
    <row r="17" spans="2:5" ht="11.4" x14ac:dyDescent="0.2">
      <c r="B17" s="74">
        <v>120001</v>
      </c>
      <c r="C17" s="32">
        <v>8700</v>
      </c>
      <c r="D17" s="73">
        <v>0.1875</v>
      </c>
      <c r="E17" s="74">
        <v>120000</v>
      </c>
    </row>
    <row r="18" spans="2:5" ht="11.4" x14ac:dyDescent="0.2">
      <c r="B18" s="74">
        <v>156001</v>
      </c>
      <c r="C18" s="32">
        <v>15450</v>
      </c>
      <c r="D18" s="73">
        <v>0.25</v>
      </c>
      <c r="E18" s="74">
        <v>156000</v>
      </c>
    </row>
    <row r="19" spans="2:5" x14ac:dyDescent="0.2">
      <c r="B19" s="16"/>
      <c r="C19" s="16"/>
      <c r="D19" s="16"/>
      <c r="E19" s="16"/>
    </row>
  </sheetData>
  <sheetProtection algorithmName="SHA-512" hashValue="qSe8YTmwR9AGctM7PjZsnvCXGiv3nyDnJ0zZA/jy37YQjPKehK9pTKrp2mbT3fMq2jbVLNUxc3gY3rp7OMwVlQ==" saltValue="ZOZjvNHJ5kdxwZ0iuJuWnw==" spinCount="100000" sheet="1" objects="1" selectLockedCells="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8A5D-37F3-4D94-974D-56D6F2878299}">
  <sheetPr codeName="Sheet5"/>
  <dimension ref="A1:A2"/>
  <sheetViews>
    <sheetView workbookViewId="0">
      <selection activeCell="D11" sqref="D11"/>
    </sheetView>
  </sheetViews>
  <sheetFormatPr defaultRowHeight="13.2" x14ac:dyDescent="0.25"/>
  <sheetData>
    <row r="1" spans="1:1" x14ac:dyDescent="0.25">
      <c r="A1" t="s">
        <v>36</v>
      </c>
    </row>
    <row r="2" spans="1:1" x14ac:dyDescent="0.25">
      <c r="A2" t="s">
        <v>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3.2" x14ac:dyDescent="0.25"/>
  <sheetData>
    <row r="1" spans="1:2" x14ac:dyDescent="0.25">
      <c r="A1" t="s">
        <v>33</v>
      </c>
      <c r="B1" s="14">
        <v>20</v>
      </c>
    </row>
    <row r="2" spans="1:2" x14ac:dyDescent="0.25">
      <c r="A2" t="s">
        <v>34</v>
      </c>
      <c r="B2" s="14">
        <v>80</v>
      </c>
    </row>
    <row r="3" spans="1:2" x14ac:dyDescent="0.25">
      <c r="B3" s="14">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yracuseOfficeCustomData>{"createMode":"plain_doc","forceRefresh":"0"}</SyracuseOfficeCustom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6FF5193-8C5B-470C-BACD-CB93C63E5F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59BC2A-8180-4C32-A69B-6F99E0E59E8D}">
  <ds:schemaRefs/>
</ds:datastoreItem>
</file>

<file path=customXml/itemProps3.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4.xml><?xml version="1.0" encoding="utf-8"?>
<ds:datastoreItem xmlns:ds="http://schemas.openxmlformats.org/officeDocument/2006/customXml" ds:itemID="{6DFDF505-AC7B-42F0-B4AF-214877F557E0}">
  <ds:schemaRefs>
    <ds:schemaRef ds:uri="http://purl.org/dc/elements/1.1/"/>
    <ds:schemaRef ds:uri="71037282-4172-42af-8e02-c41ee92b0631"/>
    <ds:schemaRef ds:uri="http://purl.org/dc/terms/"/>
    <ds:schemaRef ds:uri="http://schemas.microsoft.com/office/2006/metadata/properties"/>
    <ds:schemaRef ds:uri="http://schemas.microsoft.com/office/infopath/2007/PartnerControls"/>
    <ds:schemaRef ds:uri="http://schemas.microsoft.com/office/2006/documentManagement/types"/>
    <ds:schemaRef ds:uri="http://schemas.microsoft.com/sharepoint/v3"/>
    <ds:schemaRef ds:uri="http://schemas.openxmlformats.org/package/2006/metadata/core-properties"/>
    <ds:schemaRef ds:uri="20291ebb-8fd5-4a4a-b5a6-ec5249e68ab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YTD Tax Calc - Months</vt:lpstr>
      <vt:lpstr>YTD Tax Calc - Weeks Bi-Weeks</vt:lpstr>
      <vt:lpstr>YTD Tax Calc - Days</vt:lpstr>
      <vt:lpstr>Monthly Tax Calc</vt:lpstr>
      <vt:lpstr>Tax_Tables</vt:lpstr>
      <vt:lpstr>Sheet1</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Strydom, Ania</cp:lastModifiedBy>
  <cp:revision/>
  <cp:lastPrinted>2020-06-23T11:10:53Z</cp:lastPrinted>
  <dcterms:created xsi:type="dcterms:W3CDTF">2005-03-03T11:13:30Z</dcterms:created>
  <dcterms:modified xsi:type="dcterms:W3CDTF">2022-08-18T08:55:03Z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