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19" documentId="13_ncr:1_{060B5A40-D3A2-4B39-AA22-C3D7CF1298A4}" xr6:coauthVersionLast="46" xr6:coauthVersionMax="46" xr10:uidLastSave="{8045D718-37F8-47CE-AC6C-78962ED6C0EE}"/>
  <bookViews>
    <workbookView xWindow="-108" yWindow="-108" windowWidth="23256" windowHeight="12576"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8" i="1" l="1"/>
  <c r="I59" i="1"/>
  <c r="I60" i="1"/>
  <c r="I61" i="1"/>
  <c r="I57" i="1"/>
  <c r="E57" i="1"/>
  <c r="E58" i="1"/>
  <c r="E59" i="1"/>
  <c r="E60" i="1"/>
  <c r="E56" i="1"/>
  <c r="C58" i="1" l="1"/>
  <c r="C59" i="1"/>
  <c r="C60" i="1"/>
  <c r="C61" i="1"/>
  <c r="C57" i="1"/>
  <c r="C47" i="1"/>
  <c r="C48" i="1"/>
  <c r="C49" i="1"/>
  <c r="C46" i="1"/>
  <c r="C50" i="1"/>
  <c r="C26" i="2"/>
  <c r="C27" i="2"/>
  <c r="C28" i="2"/>
  <c r="C29" i="2"/>
  <c r="C25" i="2"/>
  <c r="I13" i="2" l="1"/>
  <c r="J28" i="2" l="1"/>
  <c r="K28" i="2" s="1"/>
  <c r="J29" i="2"/>
  <c r="K29" i="2" s="1"/>
  <c r="J24" i="2"/>
  <c r="J27" i="2"/>
  <c r="K27" i="2" s="1"/>
  <c r="J25" i="2"/>
  <c r="K25" i="2" s="1"/>
  <c r="J26" i="2"/>
  <c r="K26" i="2" s="1"/>
  <c r="I19" i="1"/>
  <c r="I24" i="1"/>
  <c r="I16" i="1"/>
  <c r="K30" i="2" l="1"/>
  <c r="I15" i="2" s="1"/>
  <c r="I17" i="2" s="1"/>
  <c r="J30" i="2"/>
  <c r="I21" i="1"/>
  <c r="I22" i="1" s="1"/>
  <c r="J50" i="1" s="1"/>
  <c r="J49" i="1" l="1"/>
  <c r="K49" i="1" s="1"/>
  <c r="K50" i="1"/>
  <c r="J46" i="1"/>
  <c r="K46" i="1" s="1"/>
  <c r="J47" i="1"/>
  <c r="K47" i="1" s="1"/>
  <c r="J48" i="1"/>
  <c r="K48" i="1" s="1"/>
  <c r="J45" i="1"/>
  <c r="I25" i="1"/>
  <c r="J61" i="1" l="1"/>
  <c r="K61" i="1" s="1"/>
  <c r="J58" i="1"/>
  <c r="K58" i="1" s="1"/>
  <c r="J59" i="1"/>
  <c r="K59" i="1" s="1"/>
  <c r="J60" i="1"/>
  <c r="K60" i="1" s="1"/>
  <c r="J56" i="1"/>
  <c r="J57" i="1"/>
  <c r="K57" i="1" s="1"/>
  <c r="I18" i="2"/>
  <c r="I19" i="2" s="1"/>
  <c r="K51" i="1"/>
  <c r="I28" i="1" s="1"/>
  <c r="I31" i="1" s="1"/>
  <c r="J51" i="1"/>
  <c r="J62" i="1" l="1"/>
  <c r="K62" i="1"/>
  <c r="I27" i="1" s="1"/>
  <c r="I29" i="1" s="1"/>
  <c r="I32" i="1" s="1"/>
  <c r="I34" i="1" s="1"/>
  <c r="I40" i="1" l="1"/>
  <c r="I35" i="1"/>
  <c r="I36" i="1" s="1"/>
  <c r="I38" i="1" s="1"/>
</calcChain>
</file>

<file path=xl/sharedStrings.xml><?xml version="1.0" encoding="utf-8"?>
<sst xmlns="http://schemas.openxmlformats.org/spreadsheetml/2006/main" count="138" uniqueCount="50">
  <si>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</si>
  <si>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</si>
  <si>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</si>
  <si>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</si>
  <si>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</si>
  <si>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</si>
  <si>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</si>
  <si>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</si>
  <si>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</si>
  <si>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</si>
  <si>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</si>
  <si>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</si>
  <si>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</si>
  <si>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</si>
  <si>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</si>
  <si>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</si>
  <si>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</si>
  <si>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</si>
  <si>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</si>
  <si>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</si>
  <si>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</si>
  <si>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</si>
  <si>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</si>
  <si>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</si>
  <si>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</si>
  <si>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</si>
  <si>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</si>
  <si>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</si>
  <si>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</si>
  <si>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</si>
  <si>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</si>
  <si>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</si>
  <si>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</si>
  <si>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</si>
  <si>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</si>
  <si>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</si>
  <si>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</si>
  <si>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</si>
  <si>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</si>
  <si>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</si>
  <si>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</si>
  <si>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</si>
  <si>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Current</t>
  </si>
  <si>
    <t>Monthly tax table</t>
  </si>
  <si>
    <t>Monthly Tax Calculator - 2021</t>
  </si>
  <si>
    <t>Annual Tax Calculator - 2021</t>
  </si>
  <si>
    <t>USD</t>
  </si>
  <si>
    <t>Taxable Income (USD)</t>
  </si>
  <si>
    <t>Fixed amount (USD)</t>
  </si>
  <si>
    <t>Tax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</si>
</sst>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indexed="63"/>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rgb="FF00FF00"/>
      <name val="Calibri"/>
      <family val="2"/>
    </font>
    <font>
      <sz val="11"/>
      <color theme="0" tint="-0.499984740745262"/>
      <name val="Calibri"/>
      <family val="2"/>
      <scheme val="minor"/>
    </font>
    <font>
      <b/>
      <u/>
      <sz val="11"/>
      <color theme="1"/>
      <name val="Calibri"/>
      <family val="2"/>
      <scheme val="minor"/>
    </font>
    <font>
      <sz val="11"/>
      <color rgb="FFC00000"/>
      <name val="Calibri"/>
      <family val="2"/>
      <scheme val="minor"/>
    </font>
    <font>
      <i/>
      <sz val="10"/>
      <color theme="0" tint="-0.34998626667073579"/>
      <name val="Calibri"/>
      <family val="2"/>
      <scheme val="minor"/>
    </font>
    <font>
      <i/>
      <sz val="11"/>
      <color rgb="FF00B05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81">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2" fillId="0" borderId="0" xfId="0" applyFont="1" applyFill="1" applyAlignment="1" applyProtection="1">
      <alignment vertical="center"/>
    </xf>
    <xf numFmtId="2" fontId="13" fillId="0" borderId="0" xfId="0" applyNumberFormat="1" applyFont="1" applyAlignment="1" applyProtection="1">
      <alignment horizontal="right"/>
    </xf>
    <xf numFmtId="0" fontId="0" fillId="0" borderId="0" xfId="0" applyFont="1" applyAlignment="1" applyProtection="1">
      <alignment vertical="center"/>
    </xf>
    <xf numFmtId="0" fontId="14"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5" fillId="0" borderId="0" xfId="0" applyFont="1" applyFill="1" applyBorder="1" applyAlignment="1" applyProtection="1">
      <alignment vertical="center"/>
    </xf>
    <xf numFmtId="0" fontId="0" fillId="0" borderId="0" xfId="0" applyFont="1" applyBorder="1" applyAlignment="1" applyProtection="1">
      <alignment vertical="center"/>
    </xf>
    <xf numFmtId="0" fontId="14" fillId="0" borderId="0" xfId="0" applyFont="1" applyBorder="1" applyAlignment="1" applyProtection="1">
      <alignment vertical="center"/>
    </xf>
    <xf numFmtId="1" fontId="11" fillId="2" borderId="0" xfId="0" applyNumberFormat="1" applyFont="1" applyFill="1" applyAlignment="1" applyProtection="1">
      <alignment horizontal="center" vertical="center"/>
      <protection locked="0"/>
    </xf>
    <xf numFmtId="0" fontId="16" fillId="0" borderId="0" xfId="0" applyFont="1" applyBorder="1" applyAlignment="1" applyProtection="1">
      <alignment vertical="center"/>
    </xf>
    <xf numFmtId="0" fontId="11" fillId="0" borderId="0" xfId="0" applyFont="1" applyAlignment="1" applyProtection="1">
      <alignment horizontal="right" vertical="center"/>
    </xf>
    <xf numFmtId="0" fontId="0" fillId="0" borderId="0" xfId="0" applyFont="1" applyFill="1" applyBorder="1" applyProtection="1"/>
    <xf numFmtId="0" fontId="9"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1"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1" fillId="0" borderId="0" xfId="0" applyNumberFormat="1" applyFont="1" applyAlignment="1" applyProtection="1">
      <alignment vertical="center"/>
    </xf>
    <xf numFmtId="0" fontId="0" fillId="0" borderId="0" xfId="0" applyAlignment="1" applyProtection="1">
      <alignment vertical="center"/>
    </xf>
    <xf numFmtId="0" fontId="10" fillId="3" borderId="0" xfId="0" applyFont="1" applyFill="1" applyAlignment="1" applyProtection="1">
      <alignment horizontal="right" vertical="center"/>
    </xf>
    <xf numFmtId="4" fontId="0" fillId="0" borderId="0" xfId="0" applyNumberFormat="1" applyAlignment="1" applyProtection="1">
      <alignment vertical="center"/>
    </xf>
    <xf numFmtId="0" fontId="11" fillId="0" borderId="0" xfId="0" applyFont="1" applyBorder="1" applyAlignment="1" applyProtection="1">
      <alignment vertical="center"/>
    </xf>
    <xf numFmtId="4" fontId="11"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1" fillId="0" borderId="0" xfId="0" applyFont="1" applyAlignment="1" applyProtection="1">
      <alignment vertical="center"/>
    </xf>
    <xf numFmtId="4" fontId="0" fillId="0" borderId="0" xfId="0" applyNumberFormat="1" applyFill="1" applyAlignment="1" applyProtection="1">
      <alignment vertical="center"/>
    </xf>
    <xf numFmtId="4" fontId="11"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7" fillId="0" borderId="0" xfId="0" applyFont="1" applyBorder="1" applyAlignment="1" applyProtection="1">
      <alignment vertical="center"/>
    </xf>
    <xf numFmtId="0" fontId="11" fillId="0" borderId="0" xfId="0" applyFont="1" applyBorder="1" applyAlignment="1" applyProtection="1">
      <alignment horizontal="right" vertical="center"/>
    </xf>
    <xf numFmtId="3" fontId="19"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9" fillId="0" borderId="0" xfId="0" applyNumberFormat="1" applyFont="1" applyFill="1" applyAlignment="1" applyProtection="1">
      <alignment horizontal="right" vertical="center"/>
    </xf>
    <xf numFmtId="0" fontId="0" fillId="0" borderId="0" xfId="0" applyProtection="1"/>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20" fillId="0" borderId="0" xfId="0" applyFont="1" applyAlignment="1" applyProtection="1">
      <alignment horizontal="right" vertical="center"/>
    </xf>
    <xf numFmtId="0" fontId="20" fillId="0" borderId="0" xfId="0" quotePrefix="1" applyFont="1" applyAlignment="1" applyProtection="1">
      <alignment horizontal="right" vertical="center"/>
    </xf>
    <xf numFmtId="4" fontId="0" fillId="0" borderId="0" xfId="0" applyNumberFormat="1" applyProtection="1"/>
    <xf numFmtId="4" fontId="0" fillId="0" borderId="0" xfId="0" applyNumberFormat="1" applyBorder="1" applyProtection="1"/>
    <xf numFmtId="0" fontId="19" fillId="0" borderId="7" xfId="0" applyFont="1" applyFill="1" applyBorder="1" applyAlignment="1" applyProtection="1">
      <alignment vertical="center"/>
    </xf>
    <xf numFmtId="3" fontId="19" fillId="0" borderId="7" xfId="0" applyNumberFormat="1"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9" fontId="19" fillId="0" borderId="7" xfId="0" applyNumberFormat="1" applyFont="1" applyFill="1" applyBorder="1" applyAlignment="1" applyProtection="1">
      <alignment horizontal="center" vertical="center"/>
    </xf>
    <xf numFmtId="0" fontId="19" fillId="0" borderId="7" xfId="0"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4" fontId="19" fillId="0" borderId="7" xfId="0" applyNumberFormat="1" applyFont="1" applyFill="1" applyBorder="1" applyAlignment="1" applyProtection="1">
      <alignment horizontal="right" vertical="center"/>
    </xf>
    <xf numFmtId="4" fontId="11" fillId="0" borderId="0" xfId="0" applyNumberFormat="1" applyFont="1" applyBorder="1" applyAlignment="1" applyProtection="1">
      <alignment vertical="center"/>
    </xf>
    <xf numFmtId="0" fontId="22" fillId="0" borderId="0" xfId="0" applyFont="1" applyFill="1" applyBorder="1" applyAlignment="1" applyProtection="1">
      <alignment vertical="center"/>
    </xf>
    <xf numFmtId="4" fontId="22" fillId="0" borderId="0" xfId="0" applyNumberFormat="1" applyFont="1" applyBorder="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3" fontId="23" fillId="0" borderId="0" xfId="0" applyNumberFormat="1" applyFont="1" applyBorder="1" applyAlignment="1" applyProtection="1">
      <alignment vertical="center"/>
    </xf>
    <xf numFmtId="0" fontId="24" fillId="0" borderId="0" xfId="0" applyFont="1" applyBorder="1" applyAlignment="1" applyProtection="1">
      <alignment vertical="center"/>
    </xf>
    <xf numFmtId="1" fontId="11" fillId="0" borderId="0" xfId="0" applyNumberFormat="1" applyFont="1" applyFill="1" applyAlignment="1" applyProtection="1">
      <alignment horizontal="center" vertical="center"/>
      <protection locked="0"/>
    </xf>
    <xf numFmtId="0" fontId="25" fillId="0" borderId="0" xfId="0" applyFont="1" applyAlignment="1" applyProtection="1">
      <alignment vertical="center"/>
    </xf>
    <xf numFmtId="4" fontId="23" fillId="0" borderId="1" xfId="0" applyNumberFormat="1" applyFont="1" applyBorder="1" applyAlignment="1" applyProtection="1">
      <alignment vertical="center"/>
    </xf>
    <xf numFmtId="0" fontId="26" fillId="0" borderId="0" xfId="0" applyFont="1" applyBorder="1" applyAlignment="1" applyProtection="1">
      <alignment vertical="center"/>
    </xf>
    <xf numFmtId="0" fontId="0" fillId="0" borderId="0" xfId="0" applyFont="1" applyAlignment="1" applyProtection="1">
      <alignment horizontal="left" wrapText="1"/>
    </xf>
    <xf numFmtId="0" fontId="18" fillId="3" borderId="0" xfId="0" applyFont="1" applyFill="1" applyBorder="1" applyAlignment="1" applyProtection="1">
      <alignment horizontal="center" vertical="center"/>
    </xf>
    <xf numFmtId="0" fontId="18" fillId="3" borderId="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9"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629285</xdr:colOff>
      <xdr:row>3</xdr:row>
      <xdr:rowOff>52705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630555</xdr:colOff>
      <xdr:row>3</xdr:row>
      <xdr:rowOff>59055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8"/>
  <sheetViews>
    <sheetView showGridLines="0" topLeftCell="A20" workbookViewId="0">
      <selection activeCell="I12" sqref="I12"/>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44140625" customWidth="1"/>
    <col min="9" max="9" width="16" customWidth="1"/>
    <col min="10" max="10" width="15.441406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3"/>
      <c r="J3" s="3"/>
      <c r="K3" s="3"/>
      <c r="L3" s="3"/>
      <c r="M3" s="3"/>
      <c r="N3" s="3"/>
      <c r="O3" s="3"/>
      <c r="P3" s="3"/>
      <c r="Q3" s="3"/>
      <c r="R3" s="3"/>
      <c r="S3" s="3"/>
    </row>
    <row r="4" spans="1:19" s="5" customForma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44</v>
      </c>
      <c r="C5" s="6"/>
      <c r="D5" s="6"/>
      <c r="E5" s="6"/>
      <c r="F5" s="7"/>
      <c r="G5" s="3"/>
      <c r="H5" s="3"/>
      <c r="I5" s="7" t="s">
        <v>4</v>
      </c>
      <c r="J5" s="3"/>
      <c r="K5" s="3"/>
      <c r="L5" s="3"/>
      <c r="M5" s="3"/>
      <c r="N5" s="20"/>
      <c r="O5" s="3"/>
      <c r="P5" s="3"/>
      <c r="Q5" s="3"/>
      <c r="R5" s="3"/>
      <c r="S5" s="3"/>
    </row>
    <row r="6" spans="1:19" s="11" customFormat="1" ht="20.25" customHeight="1" x14ac:dyDescent="0.3">
      <c r="A6" s="8"/>
      <c r="C6" s="9"/>
      <c r="D6" s="9"/>
      <c r="E6" s="9"/>
      <c r="F6" s="10"/>
      <c r="G6" s="8"/>
      <c r="H6" s="8"/>
      <c r="I6" s="8"/>
      <c r="J6" s="8"/>
      <c r="K6" s="8"/>
      <c r="L6" s="8"/>
      <c r="M6" s="8"/>
      <c r="N6" s="22"/>
      <c r="O6" s="8"/>
      <c r="P6" s="8"/>
      <c r="Q6" s="8"/>
      <c r="R6" s="8"/>
      <c r="S6" s="8"/>
    </row>
    <row r="7" spans="1:19" s="11" customFormat="1" ht="20.25" customHeight="1" x14ac:dyDescent="0.3">
      <c r="A7" s="8"/>
      <c r="B7" s="16" t="s">
        <v>3</v>
      </c>
      <c r="C7" s="9"/>
      <c r="D7" s="9"/>
      <c r="E7" s="9"/>
      <c r="F7" s="10"/>
      <c r="G7" s="8"/>
      <c r="H7" s="8"/>
      <c r="I7" s="19" t="s">
        <v>46</v>
      </c>
      <c r="J7" s="8"/>
      <c r="K7" s="8"/>
      <c r="L7" s="8"/>
      <c r="M7" s="8"/>
      <c r="N7" s="22"/>
      <c r="O7" s="8"/>
      <c r="P7" s="8"/>
      <c r="Q7" s="8"/>
      <c r="R7" s="8"/>
      <c r="S7" s="8"/>
    </row>
    <row r="8" spans="1:19" s="12" customFormat="1" ht="20.25" customHeight="1" x14ac:dyDescent="0.3">
      <c r="A8" s="49"/>
      <c r="B8" s="24"/>
      <c r="C8" s="25"/>
      <c r="D8" s="26"/>
      <c r="E8" s="26"/>
      <c r="F8" s="26"/>
      <c r="G8" s="26"/>
      <c r="H8" s="26"/>
      <c r="I8" s="27" t="s">
        <v>42</v>
      </c>
      <c r="J8" s="26"/>
      <c r="K8" s="26"/>
      <c r="L8" s="26"/>
      <c r="M8" s="26"/>
      <c r="N8" s="26"/>
      <c r="O8" s="26"/>
      <c r="P8" s="26"/>
      <c r="Q8" s="26"/>
      <c r="R8" s="26"/>
      <c r="S8" s="26"/>
    </row>
    <row r="9" spans="1:19" s="12" customFormat="1" ht="20.25" customHeight="1" x14ac:dyDescent="0.3">
      <c r="A9" s="49"/>
      <c r="B9" s="24" t="s">
        <v>32</v>
      </c>
      <c r="C9" s="25"/>
      <c r="D9" s="26"/>
      <c r="E9" s="26"/>
      <c r="F9" s="26"/>
      <c r="G9" s="26"/>
      <c r="H9" s="26"/>
      <c r="I9" s="45">
        <v>100</v>
      </c>
      <c r="J9" s="26"/>
      <c r="K9" s="26"/>
      <c r="L9" s="26"/>
      <c r="M9" s="26"/>
      <c r="N9" s="26"/>
      <c r="O9" s="26"/>
      <c r="P9" s="26"/>
      <c r="Q9" s="26"/>
      <c r="R9" s="26"/>
      <c r="S9" s="26"/>
    </row>
    <row r="10" spans="1:19" s="12" customFormat="1" ht="20.25" customHeight="1" x14ac:dyDescent="0.3">
      <c r="A10" s="49"/>
      <c r="B10" s="24"/>
      <c r="C10" s="28"/>
      <c r="D10" s="26"/>
      <c r="E10" s="26"/>
      <c r="F10" s="26"/>
      <c r="G10" s="26"/>
      <c r="H10" s="26"/>
      <c r="I10" s="25"/>
      <c r="J10" s="26"/>
      <c r="K10" s="26"/>
      <c r="L10" s="26"/>
      <c r="M10" s="26"/>
      <c r="N10" s="26"/>
      <c r="O10" s="26"/>
      <c r="P10" s="26"/>
      <c r="Q10" s="26"/>
      <c r="R10" s="26"/>
      <c r="S10" s="26"/>
    </row>
    <row r="11" spans="1:19" s="12" customFormat="1" ht="20.25" customHeight="1" x14ac:dyDescent="0.3">
      <c r="A11" s="49"/>
      <c r="B11" s="24" t="s">
        <v>33</v>
      </c>
      <c r="C11" s="28"/>
      <c r="D11" s="26"/>
      <c r="E11" s="26"/>
      <c r="F11" s="26"/>
      <c r="G11" s="26"/>
      <c r="H11" s="26"/>
      <c r="I11" s="45">
        <v>30</v>
      </c>
      <c r="J11" s="26"/>
      <c r="K11" s="26"/>
      <c r="L11" s="26"/>
      <c r="M11" s="26"/>
      <c r="N11" s="26"/>
      <c r="O11" s="26"/>
      <c r="P11" s="26"/>
      <c r="Q11" s="26"/>
      <c r="R11" s="26"/>
      <c r="S11" s="26"/>
    </row>
    <row r="12" spans="1:19" s="12" customFormat="1" ht="20.25" customHeight="1" x14ac:dyDescent="0.3">
      <c r="A12" s="49"/>
      <c r="B12" s="24"/>
      <c r="C12" s="28"/>
      <c r="D12" s="26"/>
      <c r="E12" s="26"/>
      <c r="F12" s="26"/>
      <c r="G12" s="26"/>
      <c r="H12" s="26"/>
      <c r="I12" s="25"/>
      <c r="J12" s="26"/>
      <c r="K12" s="26"/>
      <c r="L12" s="26"/>
      <c r="M12" s="26"/>
      <c r="N12" s="26"/>
      <c r="O12" s="26"/>
      <c r="P12" s="26"/>
      <c r="Q12" s="26"/>
      <c r="R12" s="26"/>
      <c r="S12" s="26"/>
    </row>
    <row r="13" spans="1:19" s="12" customFormat="1" ht="20.25" customHeight="1" x14ac:dyDescent="0.3">
      <c r="A13" s="49"/>
      <c r="B13" s="15" t="s">
        <v>34</v>
      </c>
      <c r="C13" s="28"/>
      <c r="D13" s="26"/>
      <c r="E13" s="26"/>
      <c r="F13" s="26"/>
      <c r="G13" s="26"/>
      <c r="H13" s="26"/>
      <c r="I13" s="31">
        <f>I9-I11</f>
        <v>70</v>
      </c>
      <c r="J13" s="26"/>
      <c r="K13" s="26"/>
      <c r="L13" s="26"/>
      <c r="M13" s="26"/>
      <c r="N13" s="26"/>
      <c r="O13" s="26"/>
      <c r="P13" s="26"/>
      <c r="Q13" s="26"/>
      <c r="R13" s="26"/>
      <c r="S13" s="26"/>
    </row>
    <row r="14" spans="1:19" s="12" customFormat="1" ht="20.25" customHeight="1" x14ac:dyDescent="0.3">
      <c r="A14" s="49"/>
      <c r="B14" s="24"/>
      <c r="C14" s="28"/>
      <c r="D14" s="26"/>
      <c r="E14" s="26"/>
      <c r="F14" s="26"/>
      <c r="G14" s="26"/>
      <c r="H14" s="26"/>
      <c r="I14" s="28"/>
      <c r="J14" s="26"/>
      <c r="K14" s="26"/>
      <c r="L14" s="26"/>
      <c r="M14" s="26"/>
      <c r="N14" s="26"/>
      <c r="O14" s="26"/>
      <c r="P14" s="26"/>
      <c r="Q14" s="26"/>
      <c r="R14" s="26"/>
      <c r="S14" s="26"/>
    </row>
    <row r="15" spans="1:19" s="12" customFormat="1" ht="20.25" customHeight="1" x14ac:dyDescent="0.3">
      <c r="A15" s="49"/>
      <c r="B15" s="24" t="s">
        <v>35</v>
      </c>
      <c r="C15" s="28"/>
      <c r="D15" s="26"/>
      <c r="E15" s="26"/>
      <c r="F15" s="26"/>
      <c r="G15" s="26"/>
      <c r="H15" s="26"/>
      <c r="I15" s="28">
        <f>K30</f>
        <v>0</v>
      </c>
      <c r="J15" s="26"/>
      <c r="K15" s="26"/>
      <c r="L15" s="26"/>
      <c r="M15" s="26"/>
      <c r="N15" s="26"/>
      <c r="O15" s="26"/>
      <c r="P15" s="26"/>
      <c r="Q15" s="26"/>
      <c r="R15" s="26"/>
      <c r="S15" s="26"/>
    </row>
    <row r="16" spans="1:19" s="12" customFormat="1" ht="20.25" customHeight="1" x14ac:dyDescent="0.3">
      <c r="A16" s="49"/>
      <c r="B16" s="24" t="s">
        <v>36</v>
      </c>
      <c r="C16" s="28"/>
      <c r="D16" s="26"/>
      <c r="E16" s="26"/>
      <c r="F16" s="26"/>
      <c r="G16" s="26"/>
      <c r="H16" s="26"/>
      <c r="I16" s="47">
        <v>0</v>
      </c>
      <c r="J16" s="26"/>
      <c r="K16" s="26"/>
      <c r="L16" s="26"/>
      <c r="M16" s="26"/>
      <c r="N16" s="26"/>
      <c r="O16" s="26"/>
      <c r="P16" s="26"/>
      <c r="Q16" s="26"/>
      <c r="R16" s="26"/>
      <c r="S16" s="26"/>
    </row>
    <row r="17" spans="1:19" s="12" customFormat="1" ht="20.25" customHeight="1" x14ac:dyDescent="0.3">
      <c r="A17" s="50"/>
      <c r="B17" s="29" t="s">
        <v>37</v>
      </c>
      <c r="C17" s="28"/>
      <c r="D17" s="26"/>
      <c r="E17" s="26"/>
      <c r="F17" s="26"/>
      <c r="G17" s="26"/>
      <c r="H17" s="26"/>
      <c r="I17" s="25">
        <f>IF(I16&gt;I15,0,I15-I16)</f>
        <v>0</v>
      </c>
      <c r="J17" s="26"/>
      <c r="K17" s="26"/>
      <c r="L17" s="26"/>
      <c r="M17" s="26"/>
      <c r="N17" s="26"/>
      <c r="O17" s="26"/>
      <c r="P17" s="26"/>
      <c r="Q17" s="26"/>
      <c r="R17" s="26"/>
      <c r="S17" s="26"/>
    </row>
    <row r="18" spans="1:19" s="12" customFormat="1" ht="20.25" customHeight="1" x14ac:dyDescent="0.3">
      <c r="A18" s="50"/>
      <c r="B18" s="24" t="s">
        <v>0</v>
      </c>
      <c r="C18" s="28"/>
      <c r="D18" s="26"/>
      <c r="E18" s="26"/>
      <c r="F18" s="26"/>
      <c r="G18" s="26"/>
      <c r="H18" s="26"/>
      <c r="I18" s="28">
        <f>I17*0.03</f>
        <v>0</v>
      </c>
      <c r="J18" s="26"/>
      <c r="K18" s="26"/>
      <c r="L18" s="26"/>
      <c r="M18" s="26"/>
      <c r="N18" s="26"/>
      <c r="O18" s="26"/>
      <c r="P18" s="26"/>
      <c r="Q18" s="26"/>
      <c r="R18" s="26"/>
      <c r="S18" s="26"/>
    </row>
    <row r="19" spans="1:19" s="12" customFormat="1" ht="20.25" customHeight="1" x14ac:dyDescent="0.3">
      <c r="A19" s="50"/>
      <c r="B19" s="29" t="s">
        <v>38</v>
      </c>
      <c r="C19" s="28"/>
      <c r="D19" s="26"/>
      <c r="E19" s="26"/>
      <c r="F19" s="26"/>
      <c r="G19" s="26"/>
      <c r="H19" s="26"/>
      <c r="I19" s="69">
        <f>I17+I18</f>
        <v>0</v>
      </c>
      <c r="J19" s="26"/>
      <c r="K19" s="26"/>
      <c r="L19" s="26"/>
      <c r="M19" s="26"/>
      <c r="N19" s="26"/>
      <c r="O19" s="26"/>
      <c r="P19" s="26"/>
      <c r="Q19" s="26"/>
      <c r="R19" s="26"/>
      <c r="S19" s="26"/>
    </row>
    <row r="20" spans="1:19" s="12" customFormat="1" ht="20.25" customHeight="1" x14ac:dyDescent="0.3">
      <c r="A20" s="50"/>
      <c r="B20" s="35"/>
      <c r="C20" s="36"/>
      <c r="D20" s="26"/>
      <c r="E20" s="26"/>
      <c r="F20" s="26"/>
      <c r="G20" s="26"/>
      <c r="H20" s="26"/>
      <c r="I20" s="26"/>
      <c r="J20" s="26"/>
      <c r="K20" s="26"/>
      <c r="L20" s="26"/>
      <c r="M20" s="26"/>
      <c r="N20" s="26"/>
      <c r="O20" s="26"/>
      <c r="P20" s="26"/>
      <c r="Q20" s="26"/>
      <c r="R20" s="26"/>
      <c r="S20" s="26"/>
    </row>
    <row r="21" spans="1:19" s="12" customFormat="1" ht="20.25" customHeight="1" x14ac:dyDescent="0.3">
      <c r="A21" s="26"/>
      <c r="B21" s="70" t="s">
        <v>43</v>
      </c>
      <c r="C21" s="36"/>
      <c r="D21" s="26"/>
      <c r="E21" s="26"/>
      <c r="F21" s="26"/>
      <c r="G21" s="26"/>
      <c r="H21" s="26"/>
      <c r="I21" s="24"/>
      <c r="J21" s="38"/>
      <c r="K21" s="19"/>
      <c r="L21" s="26"/>
      <c r="M21" s="26"/>
      <c r="N21" s="26"/>
      <c r="O21" s="26"/>
      <c r="P21" s="26"/>
      <c r="Q21" s="26"/>
      <c r="R21" s="26"/>
      <c r="S21" s="26"/>
    </row>
    <row r="22" spans="1:19" s="12" customFormat="1" ht="20.25" customHeight="1" x14ac:dyDescent="0.3">
      <c r="A22" s="26"/>
      <c r="B22" s="72" t="s">
        <v>47</v>
      </c>
      <c r="C22" s="72"/>
      <c r="D22" s="72"/>
      <c r="E22" s="73"/>
      <c r="F22" s="74" t="s">
        <v>22</v>
      </c>
      <c r="G22" s="75"/>
      <c r="H22" s="74" t="s">
        <v>48</v>
      </c>
      <c r="I22" s="75"/>
      <c r="J22" s="76" t="s">
        <v>47</v>
      </c>
      <c r="K22" s="77" t="s">
        <v>49</v>
      </c>
      <c r="L22" s="26"/>
      <c r="M22" s="26"/>
      <c r="N22" s="26"/>
      <c r="O22" s="26"/>
      <c r="P22" s="26"/>
      <c r="Q22" s="26"/>
      <c r="R22" s="26"/>
      <c r="S22" s="26"/>
    </row>
    <row r="23" spans="1:19" s="12" customFormat="1" ht="20.25" customHeight="1" x14ac:dyDescent="0.3">
      <c r="A23" s="26"/>
      <c r="B23" s="72"/>
      <c r="C23" s="72"/>
      <c r="D23" s="72"/>
      <c r="E23" s="73"/>
      <c r="F23" s="74"/>
      <c r="G23" s="75"/>
      <c r="H23" s="74"/>
      <c r="I23" s="75"/>
      <c r="J23" s="76"/>
      <c r="K23" s="77"/>
      <c r="L23" s="26"/>
      <c r="M23" s="26"/>
      <c r="N23" s="26"/>
      <c r="O23" s="26"/>
      <c r="P23" s="26"/>
      <c r="Q23" s="26"/>
      <c r="R23" s="26"/>
      <c r="S23" s="26"/>
    </row>
    <row r="24" spans="1:19" s="12" customFormat="1" ht="20.25" customHeight="1" x14ac:dyDescent="0.3">
      <c r="A24" s="26"/>
      <c r="B24" s="53" t="s">
        <v>13</v>
      </c>
      <c r="C24" s="59">
        <v>0</v>
      </c>
      <c r="D24" s="55" t="s">
        <v>14</v>
      </c>
      <c r="E24" s="54">
        <v>70</v>
      </c>
      <c r="F24" s="55" t="s">
        <v>15</v>
      </c>
      <c r="G24" s="56">
        <v>0</v>
      </c>
      <c r="H24" s="55" t="s">
        <v>16</v>
      </c>
      <c r="I24" s="57" t="s">
        <v>17</v>
      </c>
      <c r="J24" s="59">
        <f>IF(I13&lt;E24,0,0)</f>
        <v>0</v>
      </c>
      <c r="K24" s="59">
        <v>0</v>
      </c>
      <c r="L24" s="26"/>
      <c r="M24" s="26"/>
      <c r="N24" s="26"/>
      <c r="O24" s="26"/>
      <c r="P24" s="26"/>
      <c r="Q24" s="26"/>
      <c r="R24" s="26"/>
      <c r="S24" s="26"/>
    </row>
    <row r="25" spans="1:19" s="12" customFormat="1" ht="20.25" customHeight="1" x14ac:dyDescent="0.3">
      <c r="A25" s="28"/>
      <c r="B25" s="53" t="s">
        <v>13</v>
      </c>
      <c r="C25" s="59">
        <f>E24+0.01</f>
        <v>70.010000000000005</v>
      </c>
      <c r="D25" s="55" t="s">
        <v>14</v>
      </c>
      <c r="E25" s="54">
        <v>300</v>
      </c>
      <c r="F25" s="55" t="s">
        <v>15</v>
      </c>
      <c r="G25" s="56">
        <v>0.2</v>
      </c>
      <c r="H25" s="55" t="s">
        <v>16</v>
      </c>
      <c r="I25" s="57">
        <v>14</v>
      </c>
      <c r="J25" s="59">
        <f>IF(I13&gt;=C25,IF(I13&lt;=E25,I13,0),0)</f>
        <v>0</v>
      </c>
      <c r="K25" s="59">
        <f>IF(J25&gt;0,(J25*G25)-I25,0)</f>
        <v>0</v>
      </c>
      <c r="L25" s="26"/>
      <c r="M25" s="26"/>
      <c r="N25" s="26"/>
      <c r="O25" s="26"/>
      <c r="P25" s="26"/>
      <c r="Q25" s="26"/>
      <c r="R25" s="26"/>
      <c r="S25" s="26"/>
    </row>
    <row r="26" spans="1:19" s="12" customFormat="1" ht="20.25" customHeight="1" x14ac:dyDescent="0.3">
      <c r="A26" s="28"/>
      <c r="B26" s="53" t="s">
        <v>13</v>
      </c>
      <c r="C26" s="59">
        <f t="shared" ref="C26:C29" si="0">E25+0.01</f>
        <v>300.01</v>
      </c>
      <c r="D26" s="55" t="s">
        <v>14</v>
      </c>
      <c r="E26" s="54">
        <v>1000</v>
      </c>
      <c r="F26" s="55" t="s">
        <v>15</v>
      </c>
      <c r="G26" s="56">
        <v>0.25</v>
      </c>
      <c r="H26" s="55" t="s">
        <v>16</v>
      </c>
      <c r="I26" s="54">
        <v>29</v>
      </c>
      <c r="J26" s="59">
        <f>IF(I13&gt;=C26,IF(I13&lt;=E26,I13,0),0)</f>
        <v>0</v>
      </c>
      <c r="K26" s="59">
        <f>IF(J26&gt;0,(J26*G26)-I26,0)</f>
        <v>0</v>
      </c>
      <c r="L26" s="26"/>
      <c r="M26" s="26"/>
      <c r="N26" s="26"/>
      <c r="O26" s="26"/>
      <c r="P26" s="26"/>
      <c r="Q26" s="26"/>
      <c r="R26" s="26"/>
      <c r="S26" s="26"/>
    </row>
    <row r="27" spans="1:19" s="12" customFormat="1" ht="20.25" customHeight="1" x14ac:dyDescent="0.3">
      <c r="A27" s="28"/>
      <c r="B27" s="53" t="s">
        <v>13</v>
      </c>
      <c r="C27" s="59">
        <f t="shared" si="0"/>
        <v>1000.01</v>
      </c>
      <c r="D27" s="55" t="s">
        <v>14</v>
      </c>
      <c r="E27" s="54">
        <v>2000</v>
      </c>
      <c r="F27" s="55" t="s">
        <v>15</v>
      </c>
      <c r="G27" s="56">
        <v>0.3</v>
      </c>
      <c r="H27" s="55" t="s">
        <v>16</v>
      </c>
      <c r="I27" s="54">
        <v>79</v>
      </c>
      <c r="J27" s="59">
        <f>IF(I13&gt;=C27,IF(I13&lt;=E27,I13,0),0)</f>
        <v>0</v>
      </c>
      <c r="K27" s="59">
        <f>IF(J27&gt;0,(J27*G27)-I27,0)</f>
        <v>0</v>
      </c>
      <c r="L27" s="26"/>
      <c r="M27" s="26"/>
      <c r="N27" s="26"/>
      <c r="O27" s="26"/>
      <c r="P27" s="26"/>
      <c r="Q27" s="26"/>
      <c r="R27" s="26"/>
      <c r="S27" s="26"/>
    </row>
    <row r="28" spans="1:19" s="12" customFormat="1" ht="20.25" customHeight="1" x14ac:dyDescent="0.3">
      <c r="A28" s="28"/>
      <c r="B28" s="53" t="s">
        <v>13</v>
      </c>
      <c r="C28" s="59">
        <f t="shared" si="0"/>
        <v>2000.01</v>
      </c>
      <c r="D28" s="55" t="s">
        <v>14</v>
      </c>
      <c r="E28" s="54">
        <v>3000</v>
      </c>
      <c r="F28" s="55" t="s">
        <v>15</v>
      </c>
      <c r="G28" s="56">
        <v>0.35</v>
      </c>
      <c r="H28" s="55" t="s">
        <v>16</v>
      </c>
      <c r="I28" s="54">
        <v>179</v>
      </c>
      <c r="J28" s="59">
        <f>IF(I13&gt;=C28,IF(I13&lt;=E28,I13,0),0)</f>
        <v>0</v>
      </c>
      <c r="K28" s="59">
        <f>IF(J28&gt;0,(J28*G28)-I28,0)</f>
        <v>0</v>
      </c>
      <c r="L28" s="26"/>
      <c r="M28" s="26"/>
      <c r="N28" s="26"/>
      <c r="O28" s="26"/>
      <c r="P28" s="26"/>
      <c r="Q28" s="26"/>
      <c r="R28" s="26"/>
      <c r="S28" s="26"/>
    </row>
    <row r="29" spans="1:19" s="12" customFormat="1" ht="20.25" customHeight="1" x14ac:dyDescent="0.3">
      <c r="A29" s="28"/>
      <c r="B29" s="53" t="s">
        <v>13</v>
      </c>
      <c r="C29" s="59">
        <f t="shared" si="0"/>
        <v>3000.01</v>
      </c>
      <c r="D29" s="78" t="s">
        <v>18</v>
      </c>
      <c r="E29" s="78"/>
      <c r="F29" s="55" t="s">
        <v>15</v>
      </c>
      <c r="G29" s="56">
        <v>0.4</v>
      </c>
      <c r="H29" s="55" t="s">
        <v>16</v>
      </c>
      <c r="I29" s="54">
        <v>329</v>
      </c>
      <c r="J29" s="59">
        <f>IF(I13&gt;=C29,I13,0)</f>
        <v>0</v>
      </c>
      <c r="K29" s="59">
        <f>IF(J29&gt;0,(J29*G29)-I29,0)</f>
        <v>0</v>
      </c>
      <c r="L29" s="26"/>
      <c r="M29" s="26"/>
      <c r="N29" s="26"/>
      <c r="O29" s="26"/>
      <c r="P29" s="26"/>
      <c r="Q29" s="26"/>
      <c r="R29" s="26"/>
      <c r="S29" s="26"/>
    </row>
    <row r="30" spans="1:19" s="12" customFormat="1" ht="20.25" customHeight="1" x14ac:dyDescent="0.3">
      <c r="A30" s="28"/>
      <c r="B30" s="36"/>
      <c r="C30" s="28"/>
      <c r="D30" s="26"/>
      <c r="E30" s="26"/>
      <c r="F30" s="26"/>
      <c r="G30" s="40"/>
      <c r="H30" s="26"/>
      <c r="I30" s="26"/>
      <c r="J30" s="65">
        <f>SUM(J24:J29)</f>
        <v>0</v>
      </c>
      <c r="K30" s="65">
        <f>SUM(K24:K29)</f>
        <v>0</v>
      </c>
      <c r="L30" s="26"/>
      <c r="M30" s="26"/>
      <c r="N30" s="41"/>
      <c r="O30" s="26"/>
      <c r="P30" s="26"/>
      <c r="Q30" s="26"/>
      <c r="R30" s="26"/>
      <c r="S30" s="26"/>
    </row>
    <row r="31" spans="1:19" s="12" customFormat="1" ht="20.25" customHeight="1" x14ac:dyDescent="0.3">
      <c r="A31" s="28"/>
      <c r="B31" s="36"/>
      <c r="C31" s="28"/>
      <c r="D31" s="26"/>
      <c r="E31" s="26"/>
      <c r="F31" s="26"/>
      <c r="G31" s="26"/>
      <c r="H31" s="26"/>
      <c r="I31" s="26"/>
      <c r="J31" s="42"/>
      <c r="K31" s="42"/>
      <c r="L31" s="26"/>
      <c r="M31" s="26"/>
      <c r="N31" s="41"/>
      <c r="O31" s="26"/>
      <c r="P31" s="26"/>
      <c r="Q31" s="26"/>
      <c r="R31" s="26"/>
      <c r="S31" s="26"/>
    </row>
    <row r="32" spans="1:19" s="12" customFormat="1" ht="20.25" customHeight="1" x14ac:dyDescent="0.3">
      <c r="A32" s="28"/>
      <c r="B32" s="71" t="s">
        <v>31</v>
      </c>
      <c r="C32" s="71"/>
      <c r="D32" s="71"/>
      <c r="E32" s="71"/>
      <c r="F32" s="71"/>
      <c r="G32" s="71"/>
      <c r="H32" s="71"/>
      <c r="I32" s="71"/>
      <c r="J32" s="71"/>
      <c r="K32" s="71"/>
      <c r="L32" s="26"/>
      <c r="M32" s="26"/>
      <c r="N32" s="26"/>
      <c r="O32" s="26"/>
      <c r="P32" s="26"/>
      <c r="Q32" s="26"/>
      <c r="R32" s="26"/>
      <c r="S32" s="26"/>
    </row>
    <row r="33" spans="1:19" ht="20.25" customHeight="1" x14ac:dyDescent="0.3">
      <c r="A33" s="51"/>
      <c r="B33" s="71"/>
      <c r="C33" s="71"/>
      <c r="D33" s="71"/>
      <c r="E33" s="71"/>
      <c r="F33" s="71"/>
      <c r="G33" s="71"/>
      <c r="H33" s="71"/>
      <c r="I33" s="71"/>
      <c r="J33" s="71"/>
      <c r="K33" s="71"/>
      <c r="L33" s="44"/>
      <c r="M33" s="44"/>
      <c r="N33" s="44"/>
      <c r="O33" s="44"/>
      <c r="P33" s="44"/>
      <c r="Q33" s="44"/>
      <c r="R33" s="44"/>
      <c r="S33" s="44"/>
    </row>
    <row r="34" spans="1:19" ht="20.25" customHeight="1" x14ac:dyDescent="0.3">
      <c r="A34" s="51"/>
      <c r="B34" s="71"/>
      <c r="C34" s="71"/>
      <c r="D34" s="71"/>
      <c r="E34" s="71"/>
      <c r="F34" s="71"/>
      <c r="G34" s="71"/>
      <c r="H34" s="71"/>
      <c r="I34" s="71"/>
      <c r="J34" s="71"/>
      <c r="K34" s="71"/>
      <c r="L34" s="44"/>
      <c r="M34" s="44"/>
      <c r="N34" s="44"/>
      <c r="O34" s="44"/>
      <c r="P34" s="44"/>
      <c r="Q34" s="44"/>
      <c r="R34" s="44"/>
      <c r="S34" s="44"/>
    </row>
    <row r="35" spans="1:19" ht="20.25" customHeight="1" x14ac:dyDescent="0.3">
      <c r="A35" s="51"/>
      <c r="B35" s="71"/>
      <c r="C35" s="71"/>
      <c r="D35" s="71"/>
      <c r="E35" s="71"/>
      <c r="F35" s="71"/>
      <c r="G35" s="71"/>
      <c r="H35" s="71"/>
      <c r="I35" s="71"/>
      <c r="J35" s="71"/>
      <c r="K35" s="71"/>
      <c r="L35" s="44"/>
      <c r="M35" s="44"/>
      <c r="N35" s="44"/>
      <c r="O35" s="44"/>
      <c r="P35" s="44"/>
      <c r="Q35" s="44"/>
      <c r="R35" s="44"/>
      <c r="S35" s="44"/>
    </row>
    <row r="36" spans="1:19" ht="20.25" customHeight="1" x14ac:dyDescent="0.3">
      <c r="A36" s="51"/>
      <c r="B36" s="71"/>
      <c r="C36" s="71"/>
      <c r="D36" s="71"/>
      <c r="E36" s="71"/>
      <c r="F36" s="71"/>
      <c r="G36" s="71"/>
      <c r="H36" s="71"/>
      <c r="I36" s="71"/>
      <c r="J36" s="71"/>
      <c r="K36" s="71"/>
      <c r="L36" s="44"/>
      <c r="M36" s="44"/>
      <c r="N36" s="44"/>
      <c r="O36" s="44"/>
      <c r="P36" s="44"/>
      <c r="Q36" s="44"/>
      <c r="R36" s="44"/>
      <c r="S36" s="44"/>
    </row>
    <row r="37" spans="1:19" ht="20.25" customHeight="1" x14ac:dyDescent="0.3">
      <c r="A37" s="51"/>
      <c r="B37" s="71"/>
      <c r="C37" s="71"/>
      <c r="D37" s="71"/>
      <c r="E37" s="71"/>
      <c r="F37" s="71"/>
      <c r="G37" s="71"/>
      <c r="H37" s="71"/>
      <c r="I37" s="71"/>
      <c r="J37" s="71"/>
      <c r="K37" s="71"/>
      <c r="L37" s="44"/>
      <c r="M37" s="44"/>
      <c r="N37" s="44"/>
      <c r="O37" s="44"/>
      <c r="P37" s="44"/>
      <c r="Q37" s="44"/>
      <c r="R37" s="44"/>
      <c r="S37" s="44"/>
    </row>
    <row r="38" spans="1:19" ht="20.25" customHeight="1" x14ac:dyDescent="0.3">
      <c r="A38" s="51"/>
      <c r="B38" s="52"/>
      <c r="C38" s="51"/>
      <c r="D38" s="44"/>
      <c r="E38" s="44"/>
      <c r="F38" s="44"/>
      <c r="G38" s="44"/>
      <c r="H38" s="44"/>
      <c r="I38" s="44"/>
      <c r="J38" s="44"/>
      <c r="K38" s="44"/>
      <c r="L38" s="44"/>
      <c r="M38" s="44"/>
      <c r="N38" s="44"/>
      <c r="O38" s="44"/>
    </row>
  </sheetData>
  <sheetProtection algorithmName="SHA-512" hashValue="rP7v4ZT8ruH/x0h3ceX5J4t0go8BJj34otaaad8yNCt2ulCn3Jk1tuAFefl4VrHPj/i9q8nqemIo7oOYxEVXjQ==" saltValue="2IJdK/SmvponkveCshDJrA==" spinCount="100000" sheet="1" objects="1" scenarios="1"/>
  <mergeCells count="7">
    <mergeCell ref="B32:K37"/>
    <mergeCell ref="B22:E23"/>
    <mergeCell ref="F22:G23"/>
    <mergeCell ref="H22:I23"/>
    <mergeCell ref="J22:J23"/>
    <mergeCell ref="K22:K23"/>
    <mergeCell ref="D29:E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70"/>
  <sheetViews>
    <sheetView showGridLines="0" tabSelected="1" topLeftCell="A8" workbookViewId="0">
      <selection activeCell="I25" sqref="I25"/>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44140625" customWidth="1"/>
    <col min="9" max="9" width="16" customWidth="1"/>
    <col min="10" max="10" width="15.441406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3"/>
      <c r="J3" s="3"/>
      <c r="K3" s="3"/>
      <c r="L3" s="3"/>
      <c r="M3" s="3"/>
      <c r="N3" s="3"/>
      <c r="O3" s="3"/>
      <c r="P3" s="3"/>
      <c r="Q3" s="3"/>
      <c r="R3" s="3"/>
      <c r="S3" s="3"/>
    </row>
    <row r="4" spans="1:19" s="5" customFormat="1" ht="15" customHeigh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45</v>
      </c>
      <c r="C5" s="6"/>
      <c r="D5" s="6"/>
      <c r="E5" s="6"/>
      <c r="F5" s="7"/>
      <c r="G5" s="3"/>
      <c r="H5" s="3"/>
      <c r="I5" s="7" t="s">
        <v>4</v>
      </c>
      <c r="J5" s="3"/>
      <c r="K5" s="3"/>
      <c r="L5" s="3"/>
      <c r="M5" s="3"/>
      <c r="N5" s="20"/>
      <c r="O5" s="3"/>
      <c r="P5" s="3"/>
      <c r="Q5" s="3"/>
      <c r="R5" s="3"/>
      <c r="S5" s="3"/>
    </row>
    <row r="6" spans="1:19" s="11" customFormat="1" ht="20.25" customHeight="1" x14ac:dyDescent="0.3">
      <c r="A6" s="8"/>
      <c r="B6" s="66"/>
      <c r="C6" s="8"/>
      <c r="D6" s="8"/>
      <c r="E6" s="8"/>
      <c r="F6" s="10"/>
      <c r="G6" s="8"/>
      <c r="H6" s="8"/>
      <c r="I6" s="8"/>
      <c r="J6" s="8"/>
      <c r="K6" s="8"/>
      <c r="L6" s="8"/>
      <c r="M6" s="8"/>
      <c r="N6" s="21"/>
      <c r="O6" s="8"/>
      <c r="P6" s="8"/>
      <c r="Q6" s="8"/>
      <c r="R6" s="8"/>
      <c r="S6" s="8"/>
    </row>
    <row r="7" spans="1:19" s="11" customFormat="1" ht="20.25" customHeight="1" x14ac:dyDescent="0.3">
      <c r="A7" s="8"/>
      <c r="B7" s="16" t="s">
        <v>3</v>
      </c>
      <c r="C7" s="9"/>
      <c r="D7" s="9"/>
      <c r="E7" s="9"/>
      <c r="F7" s="10"/>
      <c r="G7" s="8"/>
      <c r="H7" s="8"/>
      <c r="I7" s="8"/>
      <c r="J7" s="8"/>
      <c r="K7" s="8"/>
      <c r="L7" s="8"/>
      <c r="M7" s="8"/>
      <c r="N7" s="22"/>
      <c r="O7" s="8"/>
      <c r="P7" s="8"/>
      <c r="Q7" s="8"/>
      <c r="R7" s="8"/>
      <c r="S7" s="8"/>
    </row>
    <row r="8" spans="1:19" s="11" customFormat="1" ht="20.25" customHeight="1" x14ac:dyDescent="0.3">
      <c r="A8" s="8"/>
      <c r="B8" s="18" t="s">
        <v>40</v>
      </c>
      <c r="C8" s="9"/>
      <c r="D8" s="9"/>
      <c r="E8" s="9"/>
      <c r="F8" s="10"/>
      <c r="G8" s="8"/>
      <c r="H8" s="8"/>
      <c r="I8" s="17">
        <v>1</v>
      </c>
      <c r="J8" s="68" t="s">
        <v>41</v>
      </c>
      <c r="K8" s="8"/>
      <c r="L8" s="8"/>
      <c r="M8" s="8"/>
      <c r="N8" s="22"/>
      <c r="O8" s="8"/>
      <c r="P8" s="8"/>
      <c r="Q8" s="8"/>
      <c r="R8" s="8"/>
      <c r="S8" s="8"/>
    </row>
    <row r="9" spans="1:19" s="11" customFormat="1" ht="3.6" customHeight="1" x14ac:dyDescent="0.3">
      <c r="A9" s="8"/>
      <c r="B9" s="18"/>
      <c r="C9" s="9"/>
      <c r="D9" s="9"/>
      <c r="E9" s="9"/>
      <c r="F9" s="10"/>
      <c r="G9" s="8"/>
      <c r="H9" s="8"/>
      <c r="I9" s="67"/>
      <c r="J9" s="68"/>
      <c r="K9" s="8"/>
      <c r="L9" s="8"/>
      <c r="M9" s="8"/>
      <c r="N9" s="22"/>
      <c r="O9" s="8"/>
      <c r="P9" s="8"/>
      <c r="Q9" s="8"/>
      <c r="R9" s="8"/>
      <c r="S9" s="8"/>
    </row>
    <row r="10" spans="1:19" s="11" customFormat="1" ht="20.25" customHeight="1" x14ac:dyDescent="0.3">
      <c r="A10" s="8"/>
      <c r="B10" s="18" t="s">
        <v>39</v>
      </c>
      <c r="C10" s="9"/>
      <c r="D10" s="9"/>
      <c r="E10" s="9"/>
      <c r="F10" s="10"/>
      <c r="G10" s="8"/>
      <c r="H10" s="8"/>
      <c r="I10" s="17">
        <v>12</v>
      </c>
      <c r="J10" s="68" t="s">
        <v>41</v>
      </c>
      <c r="K10" s="8"/>
      <c r="L10" s="8"/>
      <c r="M10" s="8"/>
      <c r="N10" s="22"/>
      <c r="O10" s="8"/>
      <c r="P10" s="8"/>
      <c r="Q10" s="8"/>
      <c r="R10" s="8"/>
      <c r="S10" s="8"/>
    </row>
    <row r="11" spans="1:19" s="11" customFormat="1" ht="20.25" customHeight="1" x14ac:dyDescent="0.3">
      <c r="A11" s="8"/>
      <c r="B11" s="18"/>
      <c r="C11" s="9"/>
      <c r="D11" s="9"/>
      <c r="E11" s="9"/>
      <c r="F11" s="10"/>
      <c r="G11" s="8"/>
      <c r="H11" s="8"/>
      <c r="I11" s="23"/>
      <c r="J11" s="8"/>
      <c r="K11" s="8"/>
      <c r="L11" s="8"/>
      <c r="M11" s="8"/>
      <c r="N11" s="22"/>
      <c r="O11" s="8"/>
      <c r="P11" s="8"/>
      <c r="Q11" s="8"/>
      <c r="R11" s="8"/>
      <c r="S11" s="8"/>
    </row>
    <row r="12" spans="1:19" s="11" customFormat="1" ht="20.25" customHeight="1" x14ac:dyDescent="0.3">
      <c r="A12" s="8"/>
      <c r="B12" s="16"/>
      <c r="C12" s="9"/>
      <c r="D12" s="9"/>
      <c r="E12" s="9"/>
      <c r="F12" s="10"/>
      <c r="G12" s="8"/>
      <c r="H12" s="8"/>
      <c r="I12" s="19" t="s">
        <v>46</v>
      </c>
      <c r="J12" s="8"/>
      <c r="K12" s="8"/>
      <c r="L12" s="8"/>
      <c r="M12" s="8"/>
      <c r="N12" s="22"/>
      <c r="O12" s="8"/>
      <c r="P12" s="8"/>
      <c r="Q12" s="8"/>
      <c r="R12" s="8"/>
      <c r="S12" s="8"/>
    </row>
    <row r="13" spans="1:19" s="12" customFormat="1" ht="20.25" customHeight="1" x14ac:dyDescent="0.3">
      <c r="A13" s="49"/>
      <c r="B13" s="24"/>
      <c r="C13" s="25"/>
      <c r="D13" s="26"/>
      <c r="E13" s="26"/>
      <c r="F13" s="26"/>
      <c r="G13" s="26"/>
      <c r="H13" s="26"/>
      <c r="I13" s="27" t="s">
        <v>5</v>
      </c>
      <c r="J13" s="26"/>
      <c r="K13" s="26"/>
      <c r="L13" s="26"/>
      <c r="M13" s="26"/>
      <c r="N13" s="26"/>
      <c r="O13" s="26"/>
      <c r="P13" s="26"/>
      <c r="Q13" s="26"/>
      <c r="R13" s="26"/>
      <c r="S13" s="26"/>
    </row>
    <row r="14" spans="1:19" s="12" customFormat="1" ht="20.25" customHeight="1" x14ac:dyDescent="0.3">
      <c r="A14" s="49"/>
      <c r="B14" s="24" t="s">
        <v>32</v>
      </c>
      <c r="C14" s="25"/>
      <c r="D14" s="26"/>
      <c r="E14" s="26"/>
      <c r="F14" s="26"/>
      <c r="G14" s="26"/>
      <c r="H14" s="26"/>
      <c r="I14" s="45">
        <v>500</v>
      </c>
      <c r="J14" s="26"/>
      <c r="K14" s="26"/>
      <c r="L14" s="26"/>
      <c r="M14" s="26"/>
      <c r="N14" s="26"/>
      <c r="O14" s="26"/>
      <c r="P14" s="26"/>
      <c r="Q14" s="26"/>
      <c r="R14" s="26"/>
      <c r="S14" s="26"/>
    </row>
    <row r="15" spans="1:19" s="12" customFormat="1" ht="20.25" customHeight="1" x14ac:dyDescent="0.3">
      <c r="A15" s="49"/>
      <c r="B15" s="24" t="s">
        <v>30</v>
      </c>
      <c r="C15" s="28"/>
      <c r="D15" s="26"/>
      <c r="E15" s="26"/>
      <c r="F15" s="26"/>
      <c r="G15" s="26"/>
      <c r="H15" s="26"/>
      <c r="I15" s="46">
        <v>500</v>
      </c>
      <c r="J15" s="26"/>
      <c r="K15" s="26"/>
      <c r="L15" s="26"/>
      <c r="M15" s="26"/>
      <c r="N15" s="26"/>
      <c r="O15" s="26"/>
      <c r="P15" s="26"/>
      <c r="Q15" s="26"/>
      <c r="R15" s="26"/>
      <c r="S15" s="26"/>
    </row>
    <row r="16" spans="1:19" s="12" customFormat="1" ht="20.25" customHeight="1" x14ac:dyDescent="0.3">
      <c r="A16" s="50"/>
      <c r="B16" s="29" t="s">
        <v>7</v>
      </c>
      <c r="C16" s="28"/>
      <c r="D16" s="26"/>
      <c r="E16" s="26"/>
      <c r="F16" s="26"/>
      <c r="G16" s="26"/>
      <c r="H16" s="26"/>
      <c r="I16" s="30">
        <f>SUM(I14:I15)</f>
        <v>1000</v>
      </c>
      <c r="J16" s="26"/>
      <c r="K16" s="26"/>
      <c r="L16" s="26"/>
      <c r="M16" s="26"/>
      <c r="N16" s="26"/>
      <c r="O16" s="26"/>
      <c r="P16" s="26"/>
      <c r="Q16" s="26"/>
      <c r="R16" s="26"/>
      <c r="S16" s="26"/>
    </row>
    <row r="17" spans="1:19" s="12" customFormat="1" ht="20.25" customHeight="1" x14ac:dyDescent="0.3">
      <c r="A17" s="49"/>
      <c r="B17" s="24"/>
      <c r="C17" s="28"/>
      <c r="D17" s="26"/>
      <c r="E17" s="26"/>
      <c r="F17" s="26"/>
      <c r="G17" s="26"/>
      <c r="H17" s="26"/>
      <c r="I17" s="25"/>
      <c r="J17" s="26"/>
      <c r="K17" s="26"/>
      <c r="L17" s="26"/>
      <c r="M17" s="26"/>
      <c r="N17" s="26"/>
      <c r="O17" s="26"/>
      <c r="P17" s="26"/>
      <c r="Q17" s="26"/>
      <c r="R17" s="26"/>
      <c r="S17" s="26"/>
    </row>
    <row r="18" spans="1:19" s="12" customFormat="1" ht="20.25" customHeight="1" x14ac:dyDescent="0.3">
      <c r="A18" s="49"/>
      <c r="B18" s="24" t="s">
        <v>33</v>
      </c>
      <c r="C18" s="28"/>
      <c r="D18" s="26"/>
      <c r="E18" s="26"/>
      <c r="F18" s="26"/>
      <c r="G18" s="26"/>
      <c r="H18" s="26"/>
      <c r="I18" s="45">
        <v>0</v>
      </c>
      <c r="J18" s="26"/>
      <c r="K18" s="26"/>
      <c r="L18" s="26"/>
      <c r="M18" s="26"/>
      <c r="N18" s="26"/>
      <c r="O18" s="26"/>
      <c r="P18" s="26"/>
      <c r="Q18" s="26"/>
      <c r="R18" s="26"/>
      <c r="S18" s="26"/>
    </row>
    <row r="19" spans="1:19" s="12" customFormat="1" ht="20.25" customHeight="1" x14ac:dyDescent="0.3">
      <c r="A19" s="49"/>
      <c r="B19" s="29" t="s">
        <v>6</v>
      </c>
      <c r="C19" s="28"/>
      <c r="D19" s="26"/>
      <c r="E19" s="26"/>
      <c r="F19" s="26"/>
      <c r="G19" s="26"/>
      <c r="H19" s="26"/>
      <c r="I19" s="30">
        <f>SUM(I18:I18)</f>
        <v>0</v>
      </c>
      <c r="J19" s="26"/>
      <c r="K19" s="26"/>
      <c r="L19" s="26"/>
      <c r="M19" s="26"/>
      <c r="N19" s="26"/>
      <c r="O19" s="26"/>
      <c r="P19" s="26"/>
      <c r="Q19" s="26"/>
      <c r="R19" s="26"/>
      <c r="S19" s="26"/>
    </row>
    <row r="20" spans="1:19" s="12" customFormat="1" ht="20.25" customHeight="1" x14ac:dyDescent="0.3">
      <c r="A20" s="49"/>
      <c r="B20" s="24"/>
      <c r="C20" s="28"/>
      <c r="D20" s="26"/>
      <c r="E20" s="26"/>
      <c r="F20" s="26"/>
      <c r="G20" s="26"/>
      <c r="H20" s="26"/>
      <c r="I20" s="25"/>
      <c r="J20" s="26"/>
      <c r="K20" s="26"/>
      <c r="L20" s="26"/>
      <c r="M20" s="26"/>
      <c r="N20" s="26"/>
      <c r="O20" s="26"/>
      <c r="P20" s="26"/>
      <c r="Q20" s="26"/>
      <c r="R20" s="26"/>
      <c r="S20" s="26"/>
    </row>
    <row r="21" spans="1:19" s="12" customFormat="1" ht="20.25" customHeight="1" x14ac:dyDescent="0.3">
      <c r="A21" s="49"/>
      <c r="B21" s="15" t="s">
        <v>8</v>
      </c>
      <c r="C21" s="28"/>
      <c r="D21" s="26"/>
      <c r="E21" s="26"/>
      <c r="F21" s="26"/>
      <c r="G21" s="26"/>
      <c r="H21" s="26"/>
      <c r="I21" s="31">
        <f>I16-I19-I15</f>
        <v>500</v>
      </c>
      <c r="J21" s="26"/>
      <c r="K21" s="26"/>
      <c r="L21" s="26"/>
      <c r="M21" s="26"/>
      <c r="N21" s="26"/>
      <c r="O21" s="26"/>
      <c r="P21" s="26"/>
      <c r="Q21" s="26"/>
      <c r="R21" s="26"/>
      <c r="S21" s="26"/>
    </row>
    <row r="22" spans="1:19" s="12" customFormat="1" ht="20.25" customHeight="1" x14ac:dyDescent="0.3">
      <c r="A22" s="49"/>
      <c r="B22" s="29" t="s">
        <v>23</v>
      </c>
      <c r="C22" s="25"/>
      <c r="D22" s="32"/>
      <c r="E22" s="32"/>
      <c r="F22" s="32"/>
      <c r="G22" s="32"/>
      <c r="H22" s="32"/>
      <c r="I22" s="25">
        <f>I21*I10/I8</f>
        <v>6000</v>
      </c>
      <c r="J22" s="26"/>
      <c r="K22" s="26"/>
      <c r="L22" s="26"/>
      <c r="M22" s="26"/>
      <c r="N22" s="26"/>
      <c r="O22" s="26"/>
      <c r="P22" s="26"/>
      <c r="Q22" s="26"/>
      <c r="R22" s="26"/>
      <c r="S22" s="26"/>
    </row>
    <row r="23" spans="1:19" s="12" customFormat="1" ht="20.25" customHeight="1" x14ac:dyDescent="0.3">
      <c r="A23" s="49"/>
      <c r="B23" s="24"/>
      <c r="C23" s="28"/>
      <c r="D23" s="26"/>
      <c r="E23" s="26"/>
      <c r="F23" s="26"/>
      <c r="G23" s="26"/>
      <c r="H23" s="26"/>
      <c r="I23" s="28"/>
      <c r="J23" s="26"/>
      <c r="K23" s="26"/>
      <c r="L23" s="26"/>
      <c r="M23" s="26"/>
      <c r="N23" s="26"/>
      <c r="O23" s="26"/>
      <c r="P23" s="26"/>
      <c r="Q23" s="26"/>
      <c r="R23" s="26"/>
      <c r="S23" s="26"/>
    </row>
    <row r="24" spans="1:19" s="12" customFormat="1" ht="20.25" customHeight="1" x14ac:dyDescent="0.3">
      <c r="A24" s="49"/>
      <c r="B24" s="24" t="s">
        <v>9</v>
      </c>
      <c r="C24" s="28"/>
      <c r="D24" s="26"/>
      <c r="E24" s="26"/>
      <c r="F24" s="26"/>
      <c r="G24" s="26"/>
      <c r="H24" s="26"/>
      <c r="I24" s="28">
        <f>I15</f>
        <v>500</v>
      </c>
      <c r="J24" s="26"/>
      <c r="K24" s="26"/>
      <c r="L24" s="26"/>
      <c r="M24" s="26"/>
      <c r="N24" s="26"/>
      <c r="O24" s="26"/>
      <c r="P24" s="26"/>
      <c r="Q24" s="26"/>
      <c r="R24" s="26"/>
      <c r="S24" s="26"/>
    </row>
    <row r="25" spans="1:19" s="12" customFormat="1" ht="20.25" customHeight="1" x14ac:dyDescent="0.3">
      <c r="A25" s="49"/>
      <c r="B25" s="29" t="s">
        <v>24</v>
      </c>
      <c r="C25" s="25"/>
      <c r="D25" s="32"/>
      <c r="E25" s="32"/>
      <c r="F25" s="32"/>
      <c r="G25" s="32"/>
      <c r="H25" s="32"/>
      <c r="I25" s="25">
        <f>I22+I24</f>
        <v>6500</v>
      </c>
      <c r="J25" s="26"/>
      <c r="K25" s="26"/>
      <c r="L25" s="26"/>
      <c r="M25" s="26"/>
      <c r="N25" s="26"/>
      <c r="O25" s="26"/>
      <c r="P25" s="26"/>
      <c r="Q25" s="26"/>
      <c r="R25" s="26"/>
      <c r="S25" s="26"/>
    </row>
    <row r="26" spans="1:19" s="12" customFormat="1" ht="20.25" customHeight="1" x14ac:dyDescent="0.3">
      <c r="A26" s="49"/>
      <c r="B26" s="24"/>
      <c r="C26" s="28"/>
      <c r="D26" s="26"/>
      <c r="E26" s="26"/>
      <c r="F26" s="26"/>
      <c r="G26" s="26"/>
      <c r="H26" s="26"/>
      <c r="I26" s="28"/>
      <c r="J26" s="26"/>
      <c r="K26" s="26"/>
      <c r="L26" s="26"/>
      <c r="M26" s="26"/>
      <c r="N26" s="26"/>
      <c r="O26" s="26"/>
      <c r="P26" s="26"/>
      <c r="Q26" s="26"/>
      <c r="R26" s="26"/>
      <c r="S26" s="26"/>
    </row>
    <row r="27" spans="1:19" s="12" customFormat="1" ht="20.25" customHeight="1" x14ac:dyDescent="0.3">
      <c r="A27" s="50"/>
      <c r="B27" s="24" t="s">
        <v>25</v>
      </c>
      <c r="C27" s="28"/>
      <c r="D27" s="26"/>
      <c r="E27" s="26"/>
      <c r="F27" s="26"/>
      <c r="G27" s="26"/>
      <c r="H27" s="26"/>
      <c r="I27" s="33">
        <f>K62</f>
        <v>1277</v>
      </c>
      <c r="J27" s="26"/>
      <c r="K27" s="26"/>
      <c r="L27" s="26"/>
      <c r="M27" s="26"/>
      <c r="N27" s="26"/>
      <c r="O27" s="26"/>
      <c r="P27" s="26"/>
      <c r="Q27" s="26"/>
      <c r="R27" s="26"/>
      <c r="S27" s="26"/>
    </row>
    <row r="28" spans="1:19" s="12" customFormat="1" ht="20.25" customHeight="1" x14ac:dyDescent="0.3">
      <c r="A28" s="50"/>
      <c r="B28" s="24" t="s">
        <v>26</v>
      </c>
      <c r="C28" s="28"/>
      <c r="D28" s="26"/>
      <c r="E28" s="26"/>
      <c r="F28" s="26"/>
      <c r="G28" s="26"/>
      <c r="H28" s="26"/>
      <c r="I28" s="33">
        <f>K51</f>
        <v>1152</v>
      </c>
      <c r="J28" s="26"/>
      <c r="K28" s="26"/>
      <c r="L28" s="26"/>
      <c r="M28" s="26"/>
      <c r="N28" s="26"/>
      <c r="O28" s="26"/>
      <c r="P28" s="26"/>
      <c r="Q28" s="26"/>
      <c r="R28" s="26"/>
      <c r="S28" s="26"/>
    </row>
    <row r="29" spans="1:19" s="12" customFormat="1" ht="20.25" customHeight="1" x14ac:dyDescent="0.3">
      <c r="A29" s="50"/>
      <c r="B29" s="29" t="s">
        <v>10</v>
      </c>
      <c r="C29" s="28"/>
      <c r="D29" s="26"/>
      <c r="E29" s="26"/>
      <c r="F29" s="26"/>
      <c r="G29" s="26"/>
      <c r="H29" s="26"/>
      <c r="I29" s="30">
        <f>I27-I28</f>
        <v>125</v>
      </c>
      <c r="J29" s="26"/>
      <c r="K29" s="26"/>
      <c r="L29" s="26"/>
      <c r="M29" s="26"/>
      <c r="N29" s="26"/>
      <c r="O29" s="26"/>
      <c r="P29" s="26"/>
      <c r="Q29" s="26"/>
      <c r="R29" s="26"/>
      <c r="S29" s="26"/>
    </row>
    <row r="30" spans="1:19" s="12" customFormat="1" ht="20.25" customHeight="1" x14ac:dyDescent="0.3">
      <c r="A30" s="49"/>
      <c r="B30" s="24"/>
      <c r="C30" s="28"/>
      <c r="D30" s="26"/>
      <c r="E30" s="26"/>
      <c r="F30" s="26"/>
      <c r="G30" s="26"/>
      <c r="H30" s="26"/>
      <c r="I30" s="28"/>
      <c r="J30" s="26"/>
      <c r="K30" s="26"/>
      <c r="L30" s="26"/>
      <c r="M30" s="26"/>
      <c r="N30" s="26"/>
      <c r="O30" s="26"/>
      <c r="P30" s="26"/>
      <c r="Q30" s="26"/>
      <c r="R30" s="26"/>
      <c r="S30" s="26"/>
    </row>
    <row r="31" spans="1:19" s="12" customFormat="1" ht="20.25" customHeight="1" x14ac:dyDescent="0.3">
      <c r="A31" s="49"/>
      <c r="B31" s="24" t="s">
        <v>11</v>
      </c>
      <c r="C31" s="28"/>
      <c r="D31" s="26"/>
      <c r="E31" s="26"/>
      <c r="F31" s="26"/>
      <c r="G31" s="26"/>
      <c r="H31" s="26"/>
      <c r="I31" s="28">
        <f>I28/I10*I8</f>
        <v>96</v>
      </c>
      <c r="J31" s="26"/>
      <c r="K31" s="26"/>
      <c r="L31" s="26"/>
      <c r="M31" s="26"/>
      <c r="N31" s="26"/>
      <c r="O31" s="26"/>
      <c r="P31" s="26"/>
      <c r="Q31" s="26"/>
      <c r="R31" s="26"/>
      <c r="S31" s="26"/>
    </row>
    <row r="32" spans="1:19" s="12" customFormat="1" ht="20.25" customHeight="1" x14ac:dyDescent="0.3">
      <c r="A32" s="50"/>
      <c r="B32" s="24" t="s">
        <v>27</v>
      </c>
      <c r="C32" s="28"/>
      <c r="D32" s="26"/>
      <c r="E32" s="26"/>
      <c r="F32" s="26"/>
      <c r="G32" s="26"/>
      <c r="H32" s="26"/>
      <c r="I32" s="28">
        <f>I29</f>
        <v>125</v>
      </c>
      <c r="J32" s="26"/>
      <c r="K32" s="26"/>
      <c r="L32" s="26"/>
      <c r="M32" s="26"/>
      <c r="N32" s="26"/>
      <c r="O32" s="26"/>
      <c r="P32" s="26"/>
      <c r="Q32" s="26"/>
      <c r="R32" s="26"/>
      <c r="S32" s="26"/>
    </row>
    <row r="33" spans="1:19" s="12" customFormat="1" ht="20.25" customHeight="1" x14ac:dyDescent="0.3">
      <c r="A33" s="49"/>
      <c r="B33" s="24" t="s">
        <v>19</v>
      </c>
      <c r="C33" s="28"/>
      <c r="D33" s="26"/>
      <c r="E33" s="26"/>
      <c r="F33" s="26"/>
      <c r="G33" s="26"/>
      <c r="H33" s="26"/>
      <c r="I33" s="47">
        <v>0</v>
      </c>
      <c r="J33" s="26"/>
      <c r="K33" s="26"/>
      <c r="L33" s="26"/>
      <c r="M33" s="26"/>
      <c r="N33" s="26"/>
      <c r="O33" s="26"/>
      <c r="P33" s="26"/>
      <c r="Q33" s="26"/>
      <c r="R33" s="26"/>
      <c r="S33" s="26"/>
    </row>
    <row r="34" spans="1:19" s="12" customFormat="1" ht="20.25" customHeight="1" x14ac:dyDescent="0.3">
      <c r="A34" s="50"/>
      <c r="B34" s="29" t="s">
        <v>20</v>
      </c>
      <c r="C34" s="28"/>
      <c r="D34" s="26"/>
      <c r="E34" s="26"/>
      <c r="F34" s="26"/>
      <c r="G34" s="26"/>
      <c r="H34" s="26"/>
      <c r="I34" s="25">
        <f>IF(I33&gt;I31+I32,0,I31+I32-I33)</f>
        <v>221</v>
      </c>
      <c r="J34" s="26"/>
      <c r="K34" s="26"/>
      <c r="L34" s="26"/>
      <c r="M34" s="26"/>
      <c r="N34" s="26"/>
      <c r="O34" s="26"/>
      <c r="P34" s="26"/>
      <c r="Q34" s="26"/>
      <c r="R34" s="26"/>
      <c r="S34" s="26"/>
    </row>
    <row r="35" spans="1:19" s="12" customFormat="1" ht="20.25" customHeight="1" x14ac:dyDescent="0.3">
      <c r="A35" s="50"/>
      <c r="B35" s="24" t="s">
        <v>0</v>
      </c>
      <c r="C35" s="28"/>
      <c r="D35" s="26"/>
      <c r="E35" s="26"/>
      <c r="F35" s="26"/>
      <c r="G35" s="26"/>
      <c r="H35" s="26"/>
      <c r="I35" s="28">
        <f>I34*0.03</f>
        <v>6.63</v>
      </c>
      <c r="J35" s="26"/>
      <c r="K35" s="26"/>
      <c r="L35" s="26"/>
      <c r="M35" s="26"/>
      <c r="N35" s="26"/>
      <c r="O35" s="26"/>
      <c r="P35" s="26"/>
      <c r="Q35" s="26"/>
      <c r="R35" s="26"/>
      <c r="S35" s="26"/>
    </row>
    <row r="36" spans="1:19" s="12" customFormat="1" ht="20.25" customHeight="1" x14ac:dyDescent="0.3">
      <c r="A36" s="50"/>
      <c r="B36" s="29" t="s">
        <v>12</v>
      </c>
      <c r="C36" s="28"/>
      <c r="D36" s="26"/>
      <c r="E36" s="26"/>
      <c r="F36" s="26"/>
      <c r="G36" s="26"/>
      <c r="H36" s="26"/>
      <c r="I36" s="30">
        <f>I34+I35</f>
        <v>227.63</v>
      </c>
      <c r="J36" s="26"/>
      <c r="K36" s="26"/>
      <c r="L36" s="26"/>
      <c r="M36" s="26"/>
      <c r="N36" s="26"/>
      <c r="O36" s="26"/>
      <c r="P36" s="26"/>
      <c r="Q36" s="26"/>
      <c r="R36" s="26"/>
      <c r="S36" s="26"/>
    </row>
    <row r="37" spans="1:19" s="12" customFormat="1" ht="20.25" customHeight="1" x14ac:dyDescent="0.3">
      <c r="A37" s="49"/>
      <c r="B37" s="24" t="s">
        <v>1</v>
      </c>
      <c r="C37" s="28"/>
      <c r="D37" s="26"/>
      <c r="E37" s="26"/>
      <c r="F37" s="26"/>
      <c r="G37" s="26"/>
      <c r="H37" s="26"/>
      <c r="I37" s="48">
        <v>0</v>
      </c>
      <c r="J37" s="26"/>
      <c r="K37" s="26"/>
      <c r="L37" s="26"/>
      <c r="M37" s="26"/>
      <c r="N37" s="26"/>
      <c r="O37" s="26"/>
      <c r="P37" s="26"/>
      <c r="Q37" s="26"/>
      <c r="R37" s="26"/>
      <c r="S37" s="26"/>
    </row>
    <row r="38" spans="1:19" s="12" customFormat="1" ht="20.25" customHeight="1" thickBot="1" x14ac:dyDescent="0.35">
      <c r="A38" s="50"/>
      <c r="B38" s="29" t="s">
        <v>2</v>
      </c>
      <c r="C38" s="28"/>
      <c r="D38" s="26"/>
      <c r="E38" s="26"/>
      <c r="F38" s="26"/>
      <c r="G38" s="26"/>
      <c r="H38" s="26"/>
      <c r="I38" s="34">
        <f>I36-I37</f>
        <v>227.63</v>
      </c>
      <c r="J38" s="26"/>
      <c r="K38" s="26"/>
      <c r="L38" s="26"/>
      <c r="M38" s="26"/>
      <c r="N38" s="26"/>
      <c r="O38" s="26"/>
      <c r="P38" s="26"/>
      <c r="Q38" s="26"/>
      <c r="R38" s="26"/>
      <c r="S38" s="26"/>
    </row>
    <row r="39" spans="1:19" s="12" customFormat="1" ht="20.25" customHeight="1" thickTop="1" x14ac:dyDescent="0.3">
      <c r="A39" s="50"/>
      <c r="B39" s="35"/>
      <c r="C39" s="36"/>
      <c r="D39" s="26"/>
      <c r="E39" s="26"/>
      <c r="F39" s="26"/>
      <c r="G39" s="26"/>
      <c r="H39" s="26"/>
      <c r="I39" s="26"/>
      <c r="J39" s="26"/>
      <c r="K39" s="26"/>
      <c r="L39" s="26"/>
      <c r="M39" s="26"/>
      <c r="N39" s="26"/>
      <c r="O39" s="26"/>
      <c r="P39" s="26"/>
      <c r="Q39" s="26"/>
      <c r="R39" s="26"/>
      <c r="S39" s="26"/>
    </row>
    <row r="40" spans="1:19" s="12" customFormat="1" ht="20.25" customHeight="1" x14ac:dyDescent="0.3">
      <c r="A40" s="50"/>
      <c r="B40" s="61" t="s">
        <v>21</v>
      </c>
      <c r="C40" s="62"/>
      <c r="D40" s="63"/>
      <c r="E40" s="63"/>
      <c r="F40" s="63"/>
      <c r="G40" s="63"/>
      <c r="H40" s="63"/>
      <c r="I40" s="64">
        <f>IF(I33&gt;I31+I32,I33-(I31+I32),0)</f>
        <v>0</v>
      </c>
      <c r="J40" s="26"/>
      <c r="K40" s="26"/>
      <c r="L40" s="26"/>
      <c r="M40" s="26"/>
      <c r="N40" s="26"/>
      <c r="O40" s="26"/>
      <c r="P40" s="26"/>
      <c r="Q40" s="26"/>
      <c r="R40" s="26"/>
      <c r="S40" s="26"/>
    </row>
    <row r="41" spans="1:19" s="12" customFormat="1" ht="20.25" customHeight="1" x14ac:dyDescent="0.3">
      <c r="A41" s="50"/>
      <c r="B41" s="35"/>
      <c r="C41" s="36"/>
      <c r="D41" s="26"/>
      <c r="E41" s="26"/>
      <c r="F41" s="26"/>
      <c r="G41" s="26"/>
      <c r="H41" s="26"/>
      <c r="I41" s="26"/>
      <c r="J41" s="26"/>
      <c r="K41" s="26"/>
      <c r="L41" s="26"/>
      <c r="M41" s="26"/>
      <c r="N41" s="26"/>
      <c r="O41" s="26"/>
      <c r="P41" s="26"/>
      <c r="Q41" s="26"/>
      <c r="R41" s="26"/>
      <c r="S41" s="26"/>
    </row>
    <row r="42" spans="1:19" s="12" customFormat="1" ht="20.25" customHeight="1" x14ac:dyDescent="0.3">
      <c r="A42" s="26"/>
      <c r="B42" s="37" t="s">
        <v>28</v>
      </c>
      <c r="C42" s="36"/>
      <c r="D42" s="26"/>
      <c r="E42" s="26"/>
      <c r="F42" s="26"/>
      <c r="G42" s="26"/>
      <c r="H42" s="26"/>
      <c r="I42" s="24"/>
      <c r="J42" s="38"/>
      <c r="K42" s="19"/>
      <c r="L42" s="26"/>
      <c r="M42" s="26"/>
      <c r="N42" s="26"/>
      <c r="O42" s="26"/>
      <c r="P42" s="26"/>
      <c r="Q42" s="26"/>
      <c r="R42" s="26"/>
      <c r="S42" s="26"/>
    </row>
    <row r="43" spans="1:19" s="12" customFormat="1" ht="20.25" customHeight="1" x14ac:dyDescent="0.3">
      <c r="A43" s="26"/>
      <c r="B43" s="72" t="s">
        <v>47</v>
      </c>
      <c r="C43" s="72"/>
      <c r="D43" s="72"/>
      <c r="E43" s="73"/>
      <c r="F43" s="74" t="s">
        <v>22</v>
      </c>
      <c r="G43" s="75"/>
      <c r="H43" s="74" t="s">
        <v>48</v>
      </c>
      <c r="I43" s="75"/>
      <c r="J43" s="76" t="s">
        <v>47</v>
      </c>
      <c r="K43" s="77" t="s">
        <v>49</v>
      </c>
      <c r="L43" s="26"/>
      <c r="M43" s="26"/>
      <c r="N43" s="26"/>
      <c r="O43" s="26"/>
      <c r="P43" s="26"/>
      <c r="Q43" s="26"/>
      <c r="R43" s="26"/>
      <c r="S43" s="26"/>
    </row>
    <row r="44" spans="1:19" s="12" customFormat="1" ht="20.25" customHeight="1" x14ac:dyDescent="0.3">
      <c r="A44" s="26"/>
      <c r="B44" s="72"/>
      <c r="C44" s="72"/>
      <c r="D44" s="72"/>
      <c r="E44" s="73"/>
      <c r="F44" s="74"/>
      <c r="G44" s="75"/>
      <c r="H44" s="74"/>
      <c r="I44" s="75"/>
      <c r="J44" s="76"/>
      <c r="K44" s="77"/>
      <c r="L44" s="26"/>
      <c r="M44" s="26"/>
      <c r="N44" s="26"/>
      <c r="O44" s="26"/>
      <c r="P44" s="26"/>
      <c r="Q44" s="26"/>
      <c r="R44" s="26"/>
      <c r="S44" s="26"/>
    </row>
    <row r="45" spans="1:19" s="12" customFormat="1" ht="20.25" customHeight="1" x14ac:dyDescent="0.3">
      <c r="A45" s="26"/>
      <c r="B45" s="53" t="s">
        <v>13</v>
      </c>
      <c r="C45" s="59">
        <v>0</v>
      </c>
      <c r="D45" s="55" t="s">
        <v>14</v>
      </c>
      <c r="E45" s="59">
        <v>840</v>
      </c>
      <c r="F45" s="55" t="s">
        <v>15</v>
      </c>
      <c r="G45" s="56">
        <v>0</v>
      </c>
      <c r="H45" s="55" t="s">
        <v>16</v>
      </c>
      <c r="I45" s="54" t="s">
        <v>17</v>
      </c>
      <c r="J45" s="59">
        <f>IF(I22&lt;E45,0,0)</f>
        <v>0</v>
      </c>
      <c r="K45" s="59">
        <v>0</v>
      </c>
      <c r="L45" s="26"/>
      <c r="M45" s="26"/>
      <c r="N45" s="26"/>
      <c r="O45" s="26"/>
      <c r="P45" s="26"/>
      <c r="Q45" s="26"/>
      <c r="R45" s="26"/>
      <c r="S45" s="26"/>
    </row>
    <row r="46" spans="1:19" s="12" customFormat="1" ht="20.25" customHeight="1" x14ac:dyDescent="0.3">
      <c r="A46" s="28"/>
      <c r="B46" s="53" t="s">
        <v>13</v>
      </c>
      <c r="C46" s="59">
        <f>E45+0.01</f>
        <v>840.01</v>
      </c>
      <c r="D46" s="55" t="s">
        <v>14</v>
      </c>
      <c r="E46" s="59">
        <v>3600</v>
      </c>
      <c r="F46" s="55" t="s">
        <v>15</v>
      </c>
      <c r="G46" s="56">
        <v>0.2</v>
      </c>
      <c r="H46" s="55" t="s">
        <v>16</v>
      </c>
      <c r="I46" s="59">
        <v>168</v>
      </c>
      <c r="J46" s="59">
        <f t="shared" ref="J46:J49" si="0">IF(I$22&gt;=C46,IF(I$22&lt;=E46,I$22,0),0)</f>
        <v>0</v>
      </c>
      <c r="K46" s="59">
        <f>IF(J46&gt;0,(J46*G46)-I46,0)</f>
        <v>0</v>
      </c>
      <c r="L46" s="26"/>
      <c r="M46" s="26"/>
      <c r="N46" s="26"/>
      <c r="O46" s="26"/>
      <c r="P46" s="26"/>
      <c r="Q46" s="26"/>
      <c r="R46" s="26"/>
      <c r="S46" s="26"/>
    </row>
    <row r="47" spans="1:19" s="12" customFormat="1" ht="20.25" customHeight="1" x14ac:dyDescent="0.3">
      <c r="A47" s="28"/>
      <c r="B47" s="53" t="s">
        <v>13</v>
      </c>
      <c r="C47" s="59">
        <f t="shared" ref="C47:C50" si="1">E46+0.01</f>
        <v>3600.01</v>
      </c>
      <c r="D47" s="55" t="s">
        <v>14</v>
      </c>
      <c r="E47" s="59">
        <v>12000</v>
      </c>
      <c r="F47" s="55" t="s">
        <v>15</v>
      </c>
      <c r="G47" s="56">
        <v>0.25</v>
      </c>
      <c r="H47" s="55" t="s">
        <v>16</v>
      </c>
      <c r="I47" s="59">
        <v>348</v>
      </c>
      <c r="J47" s="59">
        <f t="shared" si="0"/>
        <v>6000</v>
      </c>
      <c r="K47" s="59">
        <f>IF(J47&gt;0,(J47*G47)-I47,0)</f>
        <v>1152</v>
      </c>
      <c r="L47" s="26"/>
      <c r="M47" s="26"/>
      <c r="N47" s="26"/>
      <c r="O47" s="26"/>
      <c r="P47" s="26"/>
      <c r="Q47" s="26"/>
      <c r="R47" s="26"/>
      <c r="S47" s="26"/>
    </row>
    <row r="48" spans="1:19" s="12" customFormat="1" ht="20.25" customHeight="1" x14ac:dyDescent="0.3">
      <c r="A48" s="28"/>
      <c r="B48" s="53" t="s">
        <v>13</v>
      </c>
      <c r="C48" s="59">
        <f t="shared" si="1"/>
        <v>12000.01</v>
      </c>
      <c r="D48" s="55" t="s">
        <v>14</v>
      </c>
      <c r="E48" s="59">
        <v>24000</v>
      </c>
      <c r="F48" s="55" t="s">
        <v>15</v>
      </c>
      <c r="G48" s="56">
        <v>0.3</v>
      </c>
      <c r="H48" s="55" t="s">
        <v>16</v>
      </c>
      <c r="I48" s="59">
        <v>948</v>
      </c>
      <c r="J48" s="59">
        <f t="shared" si="0"/>
        <v>0</v>
      </c>
      <c r="K48" s="59">
        <f>IF(J48&gt;0,(J48*G48)-I48,0)</f>
        <v>0</v>
      </c>
      <c r="L48" s="26"/>
      <c r="M48" s="26"/>
      <c r="N48" s="26"/>
      <c r="O48" s="26"/>
      <c r="P48" s="26"/>
      <c r="Q48" s="26"/>
      <c r="R48" s="26"/>
      <c r="S48" s="26"/>
    </row>
    <row r="49" spans="1:19" s="12" customFormat="1" ht="20.25" customHeight="1" x14ac:dyDescent="0.3">
      <c r="A49" s="28"/>
      <c r="B49" s="53" t="s">
        <v>13</v>
      </c>
      <c r="C49" s="59">
        <f t="shared" si="1"/>
        <v>24000.01</v>
      </c>
      <c r="D49" s="55" t="s">
        <v>14</v>
      </c>
      <c r="E49" s="59">
        <v>36000</v>
      </c>
      <c r="F49" s="55" t="s">
        <v>15</v>
      </c>
      <c r="G49" s="56">
        <v>0.35</v>
      </c>
      <c r="H49" s="55" t="s">
        <v>16</v>
      </c>
      <c r="I49" s="59">
        <v>2148</v>
      </c>
      <c r="J49" s="59">
        <f t="shared" si="0"/>
        <v>0</v>
      </c>
      <c r="K49" s="59">
        <f>IF(J49&gt;0,(J49*G49)-I49,0)</f>
        <v>0</v>
      </c>
      <c r="L49" s="26"/>
      <c r="M49" s="26"/>
      <c r="N49" s="26"/>
      <c r="O49" s="26"/>
      <c r="P49" s="26"/>
      <c r="Q49" s="26"/>
      <c r="R49" s="26"/>
      <c r="S49" s="26"/>
    </row>
    <row r="50" spans="1:19" s="12" customFormat="1" ht="20.25" customHeight="1" x14ac:dyDescent="0.3">
      <c r="A50" s="28"/>
      <c r="B50" s="53" t="s">
        <v>13</v>
      </c>
      <c r="C50" s="59">
        <f t="shared" si="1"/>
        <v>36000.01</v>
      </c>
      <c r="D50" s="78" t="s">
        <v>18</v>
      </c>
      <c r="E50" s="78"/>
      <c r="F50" s="55" t="s">
        <v>15</v>
      </c>
      <c r="G50" s="56">
        <v>0.4</v>
      </c>
      <c r="H50" s="55" t="s">
        <v>16</v>
      </c>
      <c r="I50" s="59">
        <v>3948</v>
      </c>
      <c r="J50" s="59">
        <f>IF(I$22&gt;C50,I$22,0)</f>
        <v>0</v>
      </c>
      <c r="K50" s="59">
        <f>IF(J50&gt;0,(J50*G50)-I50,0)</f>
        <v>0</v>
      </c>
      <c r="L50" s="26"/>
      <c r="M50" s="26"/>
      <c r="N50" s="26"/>
      <c r="O50" s="26"/>
      <c r="P50" s="26"/>
      <c r="Q50" s="26"/>
      <c r="R50" s="26"/>
      <c r="S50" s="26"/>
    </row>
    <row r="51" spans="1:19" s="12" customFormat="1" ht="20.25" customHeight="1" x14ac:dyDescent="0.3">
      <c r="A51" s="28"/>
      <c r="B51" s="36"/>
      <c r="C51" s="28"/>
      <c r="D51" s="26"/>
      <c r="E51" s="26"/>
      <c r="F51" s="26"/>
      <c r="G51" s="40"/>
      <c r="H51" s="26"/>
      <c r="I51" s="26"/>
      <c r="J51" s="60">
        <f>SUM(J45:J50)</f>
        <v>6000</v>
      </c>
      <c r="K51" s="60">
        <f>SUM(K45:K50)</f>
        <v>1152</v>
      </c>
      <c r="L51" s="26"/>
      <c r="M51" s="26"/>
      <c r="N51" s="41"/>
      <c r="O51" s="26"/>
      <c r="P51" s="26"/>
      <c r="Q51" s="26"/>
      <c r="R51" s="26"/>
      <c r="S51" s="26"/>
    </row>
    <row r="52" spans="1:19" s="12" customFormat="1" ht="20.25" customHeight="1" x14ac:dyDescent="0.3">
      <c r="A52" s="28"/>
      <c r="B52" s="36"/>
      <c r="C52" s="28"/>
      <c r="D52" s="26"/>
      <c r="E52" s="26"/>
      <c r="F52" s="26"/>
      <c r="G52" s="26"/>
      <c r="H52" s="26"/>
      <c r="I52" s="26"/>
      <c r="J52" s="42"/>
      <c r="K52" s="42"/>
      <c r="L52" s="26"/>
      <c r="M52" s="26"/>
      <c r="N52" s="41"/>
      <c r="O52" s="26"/>
      <c r="P52" s="26"/>
      <c r="Q52" s="26"/>
      <c r="R52" s="26"/>
      <c r="S52" s="26"/>
    </row>
    <row r="53" spans="1:19" s="12" customFormat="1" ht="20.25" customHeight="1" x14ac:dyDescent="0.3">
      <c r="A53" s="26"/>
      <c r="B53" s="37" t="s">
        <v>29</v>
      </c>
      <c r="C53" s="36"/>
      <c r="D53" s="26"/>
      <c r="E53" s="26"/>
      <c r="F53" s="26"/>
      <c r="G53" s="26"/>
      <c r="H53" s="26"/>
      <c r="I53" s="26"/>
      <c r="J53" s="42"/>
      <c r="K53" s="42"/>
      <c r="L53" s="26"/>
      <c r="M53" s="26"/>
      <c r="N53" s="43"/>
      <c r="O53" s="26"/>
      <c r="P53" s="26"/>
      <c r="Q53" s="26"/>
      <c r="R53" s="26"/>
      <c r="S53" s="26"/>
    </row>
    <row r="54" spans="1:19" s="12" customFormat="1" ht="20.25" customHeight="1" x14ac:dyDescent="0.3">
      <c r="A54" s="26"/>
      <c r="B54" s="72" t="s">
        <v>47</v>
      </c>
      <c r="C54" s="72"/>
      <c r="D54" s="72"/>
      <c r="E54" s="73"/>
      <c r="F54" s="74" t="s">
        <v>22</v>
      </c>
      <c r="G54" s="75"/>
      <c r="H54" s="74" t="s">
        <v>48</v>
      </c>
      <c r="I54" s="75"/>
      <c r="J54" s="76" t="s">
        <v>47</v>
      </c>
      <c r="K54" s="77" t="s">
        <v>49</v>
      </c>
      <c r="L54" s="26"/>
      <c r="M54" s="26"/>
      <c r="N54" s="43"/>
      <c r="O54" s="26"/>
      <c r="P54" s="26"/>
      <c r="Q54" s="26"/>
      <c r="R54" s="26"/>
      <c r="S54" s="26"/>
    </row>
    <row r="55" spans="1:19" s="12" customFormat="1" ht="20.25" customHeight="1" x14ac:dyDescent="0.3">
      <c r="A55" s="26"/>
      <c r="B55" s="72"/>
      <c r="C55" s="72"/>
      <c r="D55" s="72"/>
      <c r="E55" s="73"/>
      <c r="F55" s="74"/>
      <c r="G55" s="75"/>
      <c r="H55" s="74"/>
      <c r="I55" s="75"/>
      <c r="J55" s="76"/>
      <c r="K55" s="77"/>
      <c r="L55" s="26"/>
      <c r="M55" s="26"/>
      <c r="N55" s="43"/>
      <c r="O55" s="26"/>
      <c r="P55" s="26"/>
      <c r="Q55" s="26"/>
      <c r="R55" s="26"/>
      <c r="S55" s="26"/>
    </row>
    <row r="56" spans="1:19" s="12" customFormat="1" ht="20.25" customHeight="1" x14ac:dyDescent="0.3">
      <c r="A56" s="26"/>
      <c r="B56" s="53" t="s">
        <v>13</v>
      </c>
      <c r="C56" s="59">
        <v>0</v>
      </c>
      <c r="D56" s="58" t="s">
        <v>14</v>
      </c>
      <c r="E56" s="54">
        <f>E45</f>
        <v>840</v>
      </c>
      <c r="F56" s="55" t="s">
        <v>15</v>
      </c>
      <c r="G56" s="56">
        <v>0</v>
      </c>
      <c r="H56" s="55" t="s">
        <v>16</v>
      </c>
      <c r="I56" s="57" t="s">
        <v>17</v>
      </c>
      <c r="J56" s="59">
        <f>IF(I25&lt;E56,0,0)</f>
        <v>0</v>
      </c>
      <c r="K56" s="59">
        <v>0</v>
      </c>
      <c r="L56" s="26"/>
      <c r="M56" s="26"/>
      <c r="N56" s="43"/>
      <c r="O56" s="26"/>
      <c r="P56" s="26"/>
      <c r="Q56" s="26"/>
      <c r="R56" s="26"/>
      <c r="S56" s="26"/>
    </row>
    <row r="57" spans="1:19" s="12" customFormat="1" ht="20.25" customHeight="1" x14ac:dyDescent="0.3">
      <c r="A57" s="28"/>
      <c r="B57" s="53" t="s">
        <v>13</v>
      </c>
      <c r="C57" s="59">
        <f>E56+0.01</f>
        <v>840.01</v>
      </c>
      <c r="D57" s="58" t="s">
        <v>14</v>
      </c>
      <c r="E57" s="54">
        <f t="shared" ref="E57:E60" si="2">E46</f>
        <v>3600</v>
      </c>
      <c r="F57" s="55" t="s">
        <v>15</v>
      </c>
      <c r="G57" s="56">
        <v>0.2</v>
      </c>
      <c r="H57" s="55" t="s">
        <v>16</v>
      </c>
      <c r="I57" s="59">
        <f>I46</f>
        <v>168</v>
      </c>
      <c r="J57" s="59">
        <f t="shared" ref="J57:J60" si="3">IF(I$25&gt;=C57,IF(I$25&lt;=E57,I$25,0),0)</f>
        <v>0</v>
      </c>
      <c r="K57" s="59">
        <f>IF(J57&gt;0,(J57*G57)-I57,0)</f>
        <v>0</v>
      </c>
      <c r="L57" s="26"/>
      <c r="M57" s="26"/>
      <c r="N57" s="39"/>
      <c r="O57" s="26"/>
      <c r="P57" s="26"/>
      <c r="Q57" s="26"/>
      <c r="R57" s="26"/>
      <c r="S57" s="26"/>
    </row>
    <row r="58" spans="1:19" s="12" customFormat="1" ht="20.25" customHeight="1" x14ac:dyDescent="0.3">
      <c r="A58" s="28"/>
      <c r="B58" s="53" t="s">
        <v>13</v>
      </c>
      <c r="C58" s="59">
        <f t="shared" ref="C58:C61" si="4">E57+0.01</f>
        <v>3600.01</v>
      </c>
      <c r="D58" s="58" t="s">
        <v>14</v>
      </c>
      <c r="E58" s="54">
        <f t="shared" si="2"/>
        <v>12000</v>
      </c>
      <c r="F58" s="55" t="s">
        <v>15</v>
      </c>
      <c r="G58" s="56">
        <v>0.25</v>
      </c>
      <c r="H58" s="55" t="s">
        <v>16</v>
      </c>
      <c r="I58" s="59">
        <f t="shared" ref="I58:I61" si="5">I47</f>
        <v>348</v>
      </c>
      <c r="J58" s="59">
        <f t="shared" si="3"/>
        <v>6500</v>
      </c>
      <c r="K58" s="59">
        <f>IF(J58&gt;0,(J58*G58)-I58,0)</f>
        <v>1277</v>
      </c>
      <c r="L58" s="26"/>
      <c r="M58" s="26"/>
      <c r="N58" s="39"/>
      <c r="O58" s="26"/>
      <c r="P58" s="26"/>
      <c r="Q58" s="26"/>
      <c r="R58" s="26"/>
      <c r="S58" s="26"/>
    </row>
    <row r="59" spans="1:19" s="12" customFormat="1" ht="20.25" customHeight="1" x14ac:dyDescent="0.3">
      <c r="A59" s="28"/>
      <c r="B59" s="53" t="s">
        <v>13</v>
      </c>
      <c r="C59" s="59">
        <f t="shared" si="4"/>
        <v>12000.01</v>
      </c>
      <c r="D59" s="58" t="s">
        <v>14</v>
      </c>
      <c r="E59" s="54">
        <f t="shared" si="2"/>
        <v>24000</v>
      </c>
      <c r="F59" s="55" t="s">
        <v>15</v>
      </c>
      <c r="G59" s="56">
        <v>0.3</v>
      </c>
      <c r="H59" s="55" t="s">
        <v>16</v>
      </c>
      <c r="I59" s="59">
        <f t="shared" si="5"/>
        <v>948</v>
      </c>
      <c r="J59" s="59">
        <f t="shared" si="3"/>
        <v>0</v>
      </c>
      <c r="K59" s="59">
        <f>IF(J59&gt;0,(J59*G59)-I59,0)</f>
        <v>0</v>
      </c>
      <c r="L59" s="26"/>
      <c r="M59" s="26"/>
      <c r="N59" s="39"/>
      <c r="O59" s="26"/>
      <c r="P59" s="26"/>
      <c r="Q59" s="26"/>
      <c r="R59" s="26"/>
      <c r="S59" s="26"/>
    </row>
    <row r="60" spans="1:19" s="12" customFormat="1" ht="20.25" customHeight="1" x14ac:dyDescent="0.3">
      <c r="A60" s="28"/>
      <c r="B60" s="53" t="s">
        <v>13</v>
      </c>
      <c r="C60" s="59">
        <f t="shared" si="4"/>
        <v>24000.01</v>
      </c>
      <c r="D60" s="58" t="s">
        <v>14</v>
      </c>
      <c r="E60" s="54">
        <f t="shared" si="2"/>
        <v>36000</v>
      </c>
      <c r="F60" s="55" t="s">
        <v>15</v>
      </c>
      <c r="G60" s="56">
        <v>0.35</v>
      </c>
      <c r="H60" s="55" t="s">
        <v>16</v>
      </c>
      <c r="I60" s="59">
        <f t="shared" si="5"/>
        <v>2148</v>
      </c>
      <c r="J60" s="59">
        <f t="shared" si="3"/>
        <v>0</v>
      </c>
      <c r="K60" s="59">
        <f>IF(J60&gt;0,(J60*G60)-I60,0)</f>
        <v>0</v>
      </c>
      <c r="L60" s="26"/>
      <c r="M60" s="26"/>
      <c r="N60" s="26"/>
      <c r="O60" s="26"/>
      <c r="P60" s="26"/>
      <c r="Q60" s="26"/>
      <c r="R60" s="26"/>
      <c r="S60" s="26"/>
    </row>
    <row r="61" spans="1:19" s="12" customFormat="1" ht="20.25" customHeight="1" x14ac:dyDescent="0.3">
      <c r="A61" s="28"/>
      <c r="B61" s="53" t="s">
        <v>13</v>
      </c>
      <c r="C61" s="59">
        <f t="shared" si="4"/>
        <v>36000.01</v>
      </c>
      <c r="D61" s="79" t="s">
        <v>18</v>
      </c>
      <c r="E61" s="80"/>
      <c r="F61" s="55" t="s">
        <v>15</v>
      </c>
      <c r="G61" s="56">
        <v>0.4</v>
      </c>
      <c r="H61" s="55" t="s">
        <v>16</v>
      </c>
      <c r="I61" s="59">
        <f t="shared" si="5"/>
        <v>3948</v>
      </c>
      <c r="J61" s="59">
        <f>IF(I$25&gt;=C61,I$25,0)</f>
        <v>0</v>
      </c>
      <c r="K61" s="59">
        <f>IF(J61&gt;0,(J61*G61)-I61,0)</f>
        <v>0</v>
      </c>
      <c r="L61" s="26"/>
      <c r="M61" s="26"/>
      <c r="N61" s="26"/>
      <c r="O61" s="26"/>
      <c r="P61" s="26"/>
      <c r="Q61" s="26"/>
      <c r="R61" s="26"/>
      <c r="S61" s="26"/>
    </row>
    <row r="62" spans="1:19" s="12" customFormat="1" ht="20.25" customHeight="1" x14ac:dyDescent="0.3">
      <c r="A62" s="28"/>
      <c r="B62" s="36"/>
      <c r="C62" s="28"/>
      <c r="D62" s="26"/>
      <c r="E62" s="26"/>
      <c r="F62" s="26"/>
      <c r="G62" s="26"/>
      <c r="H62" s="26"/>
      <c r="I62" s="26"/>
      <c r="J62" s="60">
        <f>SUM(J56:J61)</f>
        <v>6500</v>
      </c>
      <c r="K62" s="60">
        <f>SUM(K56:K61)</f>
        <v>1277</v>
      </c>
      <c r="L62" s="26"/>
      <c r="M62" s="26"/>
      <c r="N62" s="26"/>
      <c r="O62" s="26"/>
      <c r="P62" s="26"/>
      <c r="Q62" s="26"/>
      <c r="R62" s="26"/>
      <c r="S62" s="26"/>
    </row>
    <row r="63" spans="1:19" s="12" customFormat="1" ht="20.25" customHeight="1" x14ac:dyDescent="0.3">
      <c r="A63" s="28"/>
      <c r="B63" s="26"/>
      <c r="C63" s="26"/>
      <c r="D63" s="26"/>
      <c r="E63" s="26"/>
      <c r="F63" s="26"/>
      <c r="G63" s="26"/>
      <c r="H63" s="26"/>
      <c r="I63" s="26"/>
      <c r="J63" s="42"/>
      <c r="K63" s="42"/>
      <c r="L63" s="26"/>
      <c r="M63" s="26"/>
      <c r="N63" s="26"/>
      <c r="O63" s="26"/>
      <c r="P63" s="26"/>
      <c r="Q63" s="26"/>
      <c r="R63" s="26"/>
      <c r="S63" s="26"/>
    </row>
    <row r="64" spans="1:19" s="12" customFormat="1" ht="20.25" customHeight="1" x14ac:dyDescent="0.3">
      <c r="A64" s="28"/>
      <c r="B64" s="71" t="s">
        <v>31</v>
      </c>
      <c r="C64" s="71"/>
      <c r="D64" s="71"/>
      <c r="E64" s="71"/>
      <c r="F64" s="71"/>
      <c r="G64" s="71"/>
      <c r="H64" s="71"/>
      <c r="I64" s="71"/>
      <c r="J64" s="71"/>
      <c r="K64" s="71"/>
      <c r="L64" s="26"/>
      <c r="M64" s="26"/>
      <c r="N64" s="26"/>
      <c r="O64" s="26"/>
      <c r="P64" s="26"/>
      <c r="Q64" s="26"/>
      <c r="R64" s="26"/>
      <c r="S64" s="26"/>
    </row>
    <row r="65" spans="1:19" ht="20.25" customHeight="1" x14ac:dyDescent="0.3">
      <c r="A65" s="51"/>
      <c r="B65" s="71"/>
      <c r="C65" s="71"/>
      <c r="D65" s="71"/>
      <c r="E65" s="71"/>
      <c r="F65" s="71"/>
      <c r="G65" s="71"/>
      <c r="H65" s="71"/>
      <c r="I65" s="71"/>
      <c r="J65" s="71"/>
      <c r="K65" s="71"/>
      <c r="L65" s="44"/>
      <c r="M65" s="44"/>
      <c r="N65" s="44"/>
      <c r="O65" s="44"/>
      <c r="P65" s="44"/>
      <c r="Q65" s="44"/>
      <c r="R65" s="44"/>
      <c r="S65" s="44"/>
    </row>
    <row r="66" spans="1:19" ht="20.25" customHeight="1" x14ac:dyDescent="0.3">
      <c r="A66" s="51"/>
      <c r="B66" s="71"/>
      <c r="C66" s="71"/>
      <c r="D66" s="71"/>
      <c r="E66" s="71"/>
      <c r="F66" s="71"/>
      <c r="G66" s="71"/>
      <c r="H66" s="71"/>
      <c r="I66" s="71"/>
      <c r="J66" s="71"/>
      <c r="K66" s="71"/>
      <c r="L66" s="44"/>
      <c r="M66" s="44"/>
      <c r="N66" s="44"/>
      <c r="O66" s="44"/>
      <c r="P66" s="44"/>
      <c r="Q66" s="44"/>
      <c r="R66" s="44"/>
      <c r="S66" s="44"/>
    </row>
    <row r="67" spans="1:19" ht="20.25" customHeight="1" x14ac:dyDescent="0.3">
      <c r="A67" s="51"/>
      <c r="B67" s="71"/>
      <c r="C67" s="71"/>
      <c r="D67" s="71"/>
      <c r="E67" s="71"/>
      <c r="F67" s="71"/>
      <c r="G67" s="71"/>
      <c r="H67" s="71"/>
      <c r="I67" s="71"/>
      <c r="J67" s="71"/>
      <c r="K67" s="71"/>
      <c r="L67" s="44"/>
      <c r="M67" s="44"/>
      <c r="N67" s="44"/>
      <c r="O67" s="44"/>
      <c r="P67" s="44"/>
      <c r="Q67" s="44"/>
      <c r="R67" s="44"/>
      <c r="S67" s="44"/>
    </row>
    <row r="68" spans="1:19" ht="20.25" customHeight="1" x14ac:dyDescent="0.3">
      <c r="A68" s="51"/>
      <c r="B68" s="71"/>
      <c r="C68" s="71"/>
      <c r="D68" s="71"/>
      <c r="E68" s="71"/>
      <c r="F68" s="71"/>
      <c r="G68" s="71"/>
      <c r="H68" s="71"/>
      <c r="I68" s="71"/>
      <c r="J68" s="71"/>
      <c r="K68" s="71"/>
      <c r="L68" s="44"/>
      <c r="M68" s="44"/>
      <c r="N68" s="44"/>
      <c r="O68" s="44"/>
      <c r="P68" s="44"/>
      <c r="Q68" s="44"/>
      <c r="R68" s="44"/>
      <c r="S68" s="44"/>
    </row>
    <row r="69" spans="1:19" ht="20.25" customHeight="1" x14ac:dyDescent="0.3">
      <c r="A69" s="51"/>
      <c r="B69" s="71"/>
      <c r="C69" s="71"/>
      <c r="D69" s="71"/>
      <c r="E69" s="71"/>
      <c r="F69" s="71"/>
      <c r="G69" s="71"/>
      <c r="H69" s="71"/>
      <c r="I69" s="71"/>
      <c r="J69" s="71"/>
      <c r="K69" s="71"/>
      <c r="L69" s="44"/>
      <c r="M69" s="44"/>
      <c r="N69" s="44"/>
      <c r="O69" s="44"/>
      <c r="P69" s="44"/>
      <c r="Q69" s="44"/>
      <c r="R69" s="44"/>
      <c r="S69" s="44"/>
    </row>
    <row r="70" spans="1:19" ht="20.25" customHeight="1" x14ac:dyDescent="0.3">
      <c r="A70" s="51"/>
      <c r="B70" s="52"/>
      <c r="C70" s="51"/>
      <c r="D70" s="44"/>
      <c r="E70" s="44"/>
      <c r="F70" s="44"/>
      <c r="G70" s="44"/>
      <c r="H70" s="44"/>
      <c r="I70" s="44"/>
      <c r="J70" s="44"/>
      <c r="K70" s="44"/>
      <c r="L70" s="44"/>
      <c r="M70" s="44"/>
      <c r="N70" s="44"/>
      <c r="O70" s="44"/>
    </row>
  </sheetData>
  <sheetProtection algorithmName="SHA-512" hashValue="EXpZUFoCAioEv9DcxOXi6CF9SDEtQM3wg4eF0cM4wOv/yyZ1IG6SME9gbxbg9ycbe51HPj6XeQqI0X6qLvwkgQ==" saltValue="Ksb5QF3ftU7JkcKUhH3AJQ==" spinCount="100000" sheet="1" objects="1" scenarios="1"/>
  <mergeCells count="13">
    <mergeCell ref="F43:G44"/>
    <mergeCell ref="H43:I44"/>
    <mergeCell ref="J43:J44"/>
    <mergeCell ref="B64:K69"/>
    <mergeCell ref="K43:K44"/>
    <mergeCell ref="B54:E55"/>
    <mergeCell ref="F54:G55"/>
    <mergeCell ref="H54:I55"/>
    <mergeCell ref="J54:J55"/>
    <mergeCell ref="K54:K55"/>
    <mergeCell ref="D50:E50"/>
    <mergeCell ref="D61:E61"/>
    <mergeCell ref="B43:E4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B6036-A585-4F39-BE44-ADF9D77F8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F7F124-9155-4909-8E61-996100170E64}">
  <ds:schemaRefs>
    <ds:schemaRef ds:uri="http://purl.org/dc/dcmitype/"/>
    <ds:schemaRef ds:uri="http://schemas.microsoft.com/office/2006/documentManagement/types"/>
    <ds:schemaRef ds:uri="http://schemas.microsoft.com/sharepoint/v3"/>
    <ds:schemaRef ds:uri="http://purl.org/dc/elements/1.1/"/>
    <ds:schemaRef ds:uri="http://schemas.microsoft.com/office/2006/metadata/properties"/>
    <ds:schemaRef ds:uri="http://schemas.openxmlformats.org/package/2006/metadata/core-properties"/>
    <ds:schemaRef ds:uri="71037282-4172-42af-8e02-c41ee92b0631"/>
    <ds:schemaRef ds:uri="http://purl.org/dc/terms/"/>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4F6E360C-1E41-4F8E-9760-3E382F470A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Vorster, Maritha</cp:lastModifiedBy>
  <dcterms:created xsi:type="dcterms:W3CDTF">2014-02-05T09:47:07Z</dcterms:created>
  <dcterms:modified xsi:type="dcterms:W3CDTF">2021-12-14T16:23:30Z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