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Namibia/TYE Centre Sage City/"/>
    </mc:Choice>
  </mc:AlternateContent>
  <xr:revisionPtr revIDLastSave="0" documentId="8_{A2562FAE-66AE-469D-8444-3A1545AA1D86}" xr6:coauthVersionLast="47" xr6:coauthVersionMax="47" xr10:uidLastSave="{00000000-0000-0000-0000-000000000000}"/>
  <workbookProtection workbookAlgorithmName="SHA-512" workbookHashValue="fa7AOeFykqTWHKOYLSN51dtq9Afz+2tpZgYb5aIdrO/CZlgIhw0aMj/jrXrgAnTkA6GigEsjhuibJf9mLUeg5w==" workbookSaltValue="/Qgnr8bAN+8EgC0T+4NWWw==" workbookSpinCount="100000" lockStructure="1"/>
  <bookViews>
    <workbookView xWindow="-120" yWindow="-120" windowWidth="29040" windowHeight="15840" xr2:uid="{00000000-000D-0000-FFFF-FFFF00000000}"/>
  </bookViews>
  <sheets>
    <sheet name="Average Tax Calculation" sheetId="2" r:id="rId1"/>
    <sheet name="Normal Tax Calculation " sheetId="4" r:id="rId2"/>
  </sheets>
  <definedNames>
    <definedName name="_xlnm._FilterDatabase" localSheetId="0" hidden="1">'Average Tax Calculation'!$C$6:$E$16</definedName>
    <definedName name="_xlnm._FilterDatabase" localSheetId="1" hidden="1">'Normal Tax Calculation '!$C$6:$E$12</definedName>
    <definedName name="Car" localSheetId="1">#REF!</definedName>
    <definedName name="Car">#REF!</definedName>
    <definedName name="_xlnm.Print_Area" localSheetId="0">'Average Tax Calculation'!$A$1:$F$66</definedName>
    <definedName name="_xlnm.Print_Area" localSheetId="1">'Normal Tax Calculation '!$A$1:$G$57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4" l="1"/>
  <c r="E25" i="4"/>
  <c r="E24" i="2" l="1"/>
  <c r="E41" i="2" l="1"/>
  <c r="E35" i="4" l="1"/>
  <c r="E24" i="4"/>
  <c r="E31" i="4" s="1"/>
  <c r="E22" i="4"/>
  <c r="E21" i="4"/>
  <c r="E20" i="4"/>
  <c r="E19" i="4"/>
  <c r="E23" i="4" l="1"/>
  <c r="E27" i="4" s="1"/>
  <c r="E22" i="2"/>
  <c r="E23" i="2"/>
  <c r="E25" i="2"/>
  <c r="E26" i="2"/>
  <c r="E28" i="2"/>
  <c r="E36" i="2" s="1"/>
  <c r="E29" i="2"/>
  <c r="E37" i="2" s="1"/>
  <c r="E52" i="2"/>
  <c r="E27" i="2" l="1"/>
  <c r="E30" i="2" s="1"/>
  <c r="E40" i="2" s="1"/>
  <c r="E42" i="2" s="1"/>
  <c r="E34" i="4"/>
  <c r="E36" i="4" s="1"/>
  <c r="E39" i="4" s="1"/>
  <c r="E29" i="4"/>
  <c r="E28" i="4"/>
  <c r="E40" i="4" l="1"/>
  <c r="E38" i="4"/>
  <c r="E30" i="4"/>
  <c r="E33" i="2"/>
  <c r="E32" i="2"/>
  <c r="E34" i="2"/>
  <c r="E45" i="2"/>
  <c r="E46" i="2"/>
  <c r="E44" i="2"/>
  <c r="E42" i="4" l="1"/>
  <c r="E41" i="4"/>
  <c r="E35" i="2"/>
  <c r="E38" i="2" s="1"/>
  <c r="E47" i="2"/>
  <c r="E43" i="4" l="1"/>
  <c r="E45" i="4" s="1"/>
  <c r="E15" i="4" s="1"/>
  <c r="E48" i="2"/>
  <c r="E49" i="2" s="1"/>
  <c r="E51" i="2" s="1"/>
  <c r="E53" i="2" s="1"/>
  <c r="E18" i="2" s="1"/>
</calcChain>
</file>

<file path=xl/sharedStrings.xml><?xml version="1.0" encoding="utf-8"?>
<sst xmlns="http://schemas.openxmlformats.org/spreadsheetml/2006/main" count="161" uniqueCount="77">
  <si>
    <t>=</t>
  </si>
  <si>
    <t>-</t>
  </si>
  <si>
    <t>+</t>
  </si>
  <si>
    <t>Percentage given</t>
  </si>
  <si>
    <t>x</t>
  </si>
  <si>
    <t>Annnualised figure including periodic earnings</t>
  </si>
  <si>
    <t>Annualised remuneration (see above)</t>
  </si>
  <si>
    <t>/</t>
  </si>
  <si>
    <t>Calculation Detail</t>
  </si>
  <si>
    <t>Above Amount</t>
  </si>
  <si>
    <t>%</t>
  </si>
  <si>
    <t>Base Amount</t>
  </si>
  <si>
    <t>Taxable Income</t>
  </si>
  <si>
    <t>Months in Tax Year</t>
  </si>
  <si>
    <t>Monthly taxable Earnings</t>
  </si>
  <si>
    <t>Monthly Fringe Benefits</t>
  </si>
  <si>
    <t>Periodic earnings</t>
  </si>
  <si>
    <t>DISCLAIMER</t>
  </si>
  <si>
    <t>COPYRIGHT NOTICE</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</si>
  <si>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</si>
  <si>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 Copyright 2021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</si>
  <si>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Tax Rates for 1 March 2021 - 28 February 2022</t>
  </si>
  <si>
    <t>YTD PAYE calculation: Namibia (March 2021 - February 2022)</t>
  </si>
  <si>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</si>
  <si>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Number of days employed</t>
  </si>
  <si>
    <t>Days in tax year</t>
  </si>
  <si>
    <t>Year to date taxable earnings</t>
  </si>
  <si>
    <t>Taxable earnings</t>
  </si>
  <si>
    <t>Fringe Benefits</t>
  </si>
  <si>
    <t>Provision for tax on annual bonus</t>
  </si>
  <si>
    <t>Taxable company contributions</t>
  </si>
  <si>
    <t>Tax deductions</t>
  </si>
  <si>
    <t>PAYE already paid for the year</t>
  </si>
  <si>
    <t>PAYE already paid for the year (excluding current period and additional tax)</t>
  </si>
  <si>
    <t>Any periodic earings, for example annual bonus</t>
  </si>
  <si>
    <t>Y+ value of all taxable company contributions</t>
  </si>
  <si>
    <t>Y+ value for provision for tax on annual bonus</t>
  </si>
  <si>
    <t>Y+ value of taxable fringe benefits</t>
  </si>
  <si>
    <t>Y+ value of taxable earnings</t>
  </si>
  <si>
    <t>Number of continuous days employed in the tax year</t>
  </si>
  <si>
    <t>PAYE due in this period</t>
  </si>
  <si>
    <t xml:space="preserve">Calculate PAYE according to statutory tables </t>
  </si>
  <si>
    <t>PAYE on periodic earnings YTD</t>
  </si>
  <si>
    <t>Calculate PAYE according to statutory rates</t>
  </si>
  <si>
    <t>Total PAYE due for the year</t>
  </si>
  <si>
    <t>Year to date fringe benefits</t>
  </si>
  <si>
    <t>Year to date provision for tax on annual bonus</t>
  </si>
  <si>
    <t>Tax deductable deductions</t>
  </si>
  <si>
    <t>Net remuneration</t>
  </si>
  <si>
    <t>Number of days employed in the tax year</t>
  </si>
  <si>
    <t>Number of days in the tax year (364/365/366)</t>
  </si>
  <si>
    <t>Annualised remuneration</t>
  </si>
  <si>
    <t>Lower bracket in statutory rates</t>
  </si>
  <si>
    <t>Given amount</t>
  </si>
  <si>
    <t>PAYE on annual equivalent of normal earnings</t>
  </si>
  <si>
    <t>PAYE on normal earnings to date</t>
  </si>
  <si>
    <t>Year to date periodic earnings</t>
  </si>
  <si>
    <t>Lower bracket in statutory tax rates</t>
  </si>
  <si>
    <t>Fixed amount given</t>
  </si>
  <si>
    <t>PAYE on annual equivalent including periodics</t>
  </si>
  <si>
    <t>PAYE on periodic earnings</t>
  </si>
  <si>
    <t>Year to date PAYE already paid (excluding current period and additional tax)</t>
  </si>
  <si>
    <t>PAYE on normal earnings YTD</t>
  </si>
  <si>
    <t>Calculation detail</t>
  </si>
  <si>
    <t>366 or 365 or 364 (days in the tax year)</t>
  </si>
  <si>
    <t>Annual PAYE amount on normal earnings</t>
  </si>
  <si>
    <t>Monthly PAYE calculation: Namibia (March 2021 - February 2022)</t>
  </si>
  <si>
    <r>
      <t>Enter the applicable monthly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</si>
  <si>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Monthly taxable earnings</t>
  </si>
  <si>
    <t>Monthly fringe benefits</t>
  </si>
  <si>
    <t>PAYE on normal earnings</t>
  </si>
  <si>
    <t>Total PAYE due for the month</t>
  </si>
  <si>
    <t>Total months in tax year (12)</t>
  </si>
  <si>
    <t>Monthly value of taxable earnings</t>
  </si>
  <si>
    <t>Monthly value of taxable fringe benefits</t>
  </si>
  <si>
    <t>Monthly value of all taxable company contributions</t>
  </si>
  <si>
    <t xml:space="preserve">Allowable tax deductions for contributions to a approved retirement funds and premiums to educational policies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</si>
</sst>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 #,##0.00_ ;_ * \-#,##0.00_ ;_ * &quot;-&quot;??_ ;_ @_ "/>
    <numFmt numFmtId="167" formatCode="0.0000"/>
    <numFmt numFmtId="168" formatCode="_(* #,##0.0000_);_(* \(#,##0.0000\);_(* &quot;-&quot;_);_(@_)"/>
  </numFmts>
  <fonts count="29" x14ac:knownFonts="1">
    <font>
      <sz val="11"/>
      <color theme="1"/>
      <name val="Calibri"/>
      <family val="2"/>
      <scheme val="minor"/>
    </font>
    <font>
      <sz val="10"/>
      <name val="Arial"/>
      <family val="2"/>
    </font>
    <font>
      <b/>
      <sz val="10"/>
      <name val="Arial"/>
      <family val="2"/>
    </font>
    <font>
      <sz val="10"/>
      <name val="Arial"/>
      <family val="2"/>
    </font>
    <font>
      <i/>
      <sz val="8"/>
      <name val="Arial"/>
      <family val="2"/>
    </font>
    <font>
      <sz val="18"/>
      <name val="Arial"/>
      <family val="2"/>
    </font>
    <font>
      <b/>
      <sz val="18"/>
      <name val="Arial"/>
      <family val="2"/>
    </font>
    <font>
      <sz val="22"/>
      <name val="Arial"/>
      <family val="2"/>
    </font>
    <font>
      <sz val="11"/>
      <color theme="1"/>
      <name val="Arial"/>
      <family val="2"/>
    </font>
    <font>
      <b/>
      <u/>
      <sz val="12"/>
      <name val="Arial"/>
      <family val="2"/>
    </font>
    <font>
      <b/>
      <i/>
      <sz val="10"/>
      <name val="Arial"/>
      <family val="2"/>
    </font>
    <font>
      <i/>
      <sz val="10"/>
      <name val="Arial"/>
      <family val="2"/>
    </font>
    <font>
      <b/>
      <i/>
      <sz val="8"/>
      <name val="Arial"/>
      <family val="2"/>
    </font>
    <font>
      <b/>
      <sz val="12"/>
      <name val="Arial"/>
      <family val="2"/>
    </font>
    <font>
      <b/>
      <i/>
      <sz val="11"/>
      <name val="Arial"/>
      <family val="2"/>
    </font>
    <font>
      <b/>
      <sz val="10"/>
      <color theme="0"/>
      <name val="Arial"/>
      <family val="2"/>
    </font>
    <font>
      <sz val="11"/>
      <color rgb="FF595959"/>
      <name val="Arial"/>
      <family val="2"/>
    </font>
    <font>
      <sz val="11"/>
      <color rgb="FF565752"/>
      <name val="Arial"/>
      <family val="2"/>
    </font>
    <font>
      <sz val="8"/>
      <color rgb="FF63666A"/>
      <name val="Tahoma"/>
      <family val="2"/>
    </font>
    <font>
      <sz val="10"/>
      <color rgb="FF595959"/>
      <name val="Arial"/>
      <family val="2"/>
    </font>
    <font>
      <sz val="10"/>
      <color rgb="FF565752"/>
      <name val="Arial"/>
      <family val="2"/>
    </font>
    <font>
      <sz val="11"/>
      <color theme="1"/>
      <name val="Calibri"/>
      <family val="2"/>
      <scheme val="minor"/>
    </font>
    <font>
      <b/>
      <sz val="14"/>
      <color theme="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i/>
      <sz val="9"/>
      <name val="Calibri"/>
      <family val="2"/>
      <scheme val="minor"/>
    </font>
    <font>
      <i/>
      <sz val="9"/>
      <name val="Calibri"/>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004B87"/>
        <bgColor indexed="64"/>
      </patternFill>
    </fill>
    <fill>
      <patternFill patternType="solid">
        <fgColor rgb="FF00DC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165" fontId="1" fillId="0" borderId="0" applyFont="0" applyFill="0" applyBorder="0" applyAlignment="0" applyProtection="0"/>
    <xf numFmtId="43" fontId="21" fillId="0" borderId="0" applyFont="0" applyFill="0" applyBorder="0" applyAlignment="0" applyProtection="0"/>
  </cellStyleXfs>
  <cellXfs count="59">
    <xf numFmtId="0" fontId="0" fillId="0" borderId="0" xfId="0"/>
    <xf numFmtId="0" fontId="3" fillId="0" borderId="0" xfId="1" applyFont="1" applyFill="1"/>
    <xf numFmtId="165" fontId="3" fillId="0" borderId="0" xfId="2" applyFont="1" applyFill="1"/>
    <xf numFmtId="0" fontId="4" fillId="0" borderId="0" xfId="1" applyFont="1" applyFill="1"/>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8" fillId="0" borderId="0" xfId="0" applyFont="1" applyProtection="1"/>
    <xf numFmtId="165" fontId="9" fillId="0" borderId="0" xfId="2" applyFont="1" applyFill="1" applyAlignment="1">
      <alignment horizontal="center"/>
    </xf>
    <xf numFmtId="0" fontId="12" fillId="0" borderId="0" xfId="1" applyFont="1" applyFill="1"/>
    <xf numFmtId="166" fontId="4" fillId="0" borderId="0" xfId="1" applyNumberFormat="1" applyFont="1" applyFill="1"/>
    <xf numFmtId="0" fontId="5" fillId="0" borderId="0" xfId="1" applyFont="1" applyFill="1" applyAlignment="1">
      <alignment horizontal="right"/>
    </xf>
    <xf numFmtId="0" fontId="3" fillId="0" borderId="0" xfId="1" applyFont="1" applyFill="1" applyBorder="1"/>
    <xf numFmtId="0" fontId="10" fillId="0" borderId="0" xfId="1" applyFont="1" applyFill="1" applyBorder="1"/>
    <xf numFmtId="164" fontId="11" fillId="0" borderId="0" xfId="2" applyNumberFormat="1" applyFont="1" applyFill="1" applyBorder="1"/>
    <xf numFmtId="0" fontId="13" fillId="0" borderId="0" xfId="1" applyFont="1" applyFill="1" applyBorder="1"/>
    <xf numFmtId="0" fontId="13" fillId="0" borderId="0" xfId="1" applyFont="1" applyFill="1" applyBorder="1" applyAlignment="1">
      <alignment horizontal="center"/>
    </xf>
    <xf numFmtId="165" fontId="3" fillId="0" borderId="0" xfId="2" applyFont="1" applyFill="1" applyBorder="1"/>
    <xf numFmtId="0" fontId="11" fillId="0" borderId="0" xfId="1" applyFont="1" applyFill="1" applyBorder="1"/>
    <xf numFmtId="167" fontId="3" fillId="0" borderId="0" xfId="2" applyNumberFormat="1" applyFont="1" applyFill="1" applyBorder="1"/>
    <xf numFmtId="165" fontId="11" fillId="0" borderId="0" xfId="2" applyFont="1" applyFill="1" applyBorder="1"/>
    <xf numFmtId="0" fontId="5" fillId="0" borderId="0" xfId="1" applyFont="1" applyFill="1" applyAlignment="1">
      <alignment horizontal="right"/>
    </xf>
    <xf numFmtId="0" fontId="4" fillId="0" borderId="0" xfId="1" applyFont="1" applyFill="1" applyAlignment="1">
      <alignment horizontal="center"/>
    </xf>
    <xf numFmtId="0" fontId="10" fillId="3" borderId="0" xfId="1" applyFont="1" applyFill="1" applyBorder="1"/>
    <xf numFmtId="165" fontId="10" fillId="3" borderId="0" xfId="2" applyFont="1" applyFill="1" applyBorder="1"/>
    <xf numFmtId="0" fontId="10" fillId="3" borderId="0" xfId="1" applyFont="1" applyFill="1" applyBorder="1" applyAlignment="1">
      <alignment horizontal="left"/>
    </xf>
    <xf numFmtId="165" fontId="3" fillId="3" borderId="0" xfId="2" applyFont="1" applyFill="1" applyBorder="1"/>
    <xf numFmtId="0" fontId="2" fillId="3" borderId="0" xfId="1" applyFont="1" applyFill="1" applyBorder="1"/>
    <xf numFmtId="165" fontId="2" fillId="3" borderId="0" xfId="2" applyFont="1" applyFill="1" applyBorder="1"/>
    <xf numFmtId="0" fontId="14" fillId="3" borderId="0" xfId="1" applyFont="1" applyFill="1" applyBorder="1"/>
    <xf numFmtId="0" fontId="15" fillId="2" borderId="0" xfId="1" applyFont="1" applyFill="1" applyAlignment="1">
      <alignment horizontal="center" vertical="center"/>
    </xf>
    <xf numFmtId="167" fontId="15" fillId="2" borderId="0" xfId="1" applyNumberFormat="1" applyFont="1" applyFill="1" applyAlignment="1">
      <alignment horizontal="center" vertical="center"/>
    </xf>
    <xf numFmtId="0" fontId="1" fillId="0" borderId="0" xfId="1" applyAlignment="1">
      <alignment horizontal="center"/>
    </xf>
    <xf numFmtId="167" fontId="1" fillId="0" borderId="0" xfId="1" applyNumberFormat="1" applyAlignment="1">
      <alignment horizontal="center"/>
    </xf>
    <xf numFmtId="0" fontId="1" fillId="3" borderId="0" xfId="1" applyFill="1" applyAlignment="1">
      <alignment horizontal="center"/>
    </xf>
    <xf numFmtId="167" fontId="1" fillId="3" borderId="0" xfId="1" applyNumberFormat="1" applyFill="1" applyAlignment="1">
      <alignment horizontal="center"/>
    </xf>
    <xf numFmtId="0" fontId="3" fillId="0" borderId="0" xfId="1" applyFont="1" applyFill="1" applyBorder="1" applyAlignment="1">
      <alignment horizontal="left"/>
    </xf>
    <xf numFmtId="0" fontId="16" fillId="0" borderId="0" xfId="0" applyFont="1" applyAlignment="1">
      <alignment vertical="center" wrapText="1"/>
    </xf>
    <xf numFmtId="0" fontId="17" fillId="0" borderId="0" xfId="0" applyFont="1" applyAlignment="1">
      <alignment vertical="center"/>
    </xf>
    <xf numFmtId="0" fontId="18" fillId="0" borderId="0" xfId="0" applyFont="1" applyAlignment="1">
      <alignment horizontal="justify" vertical="center"/>
    </xf>
    <xf numFmtId="0" fontId="1" fillId="0" borderId="0" xfId="1" applyFont="1" applyFill="1" applyBorder="1"/>
    <xf numFmtId="0" fontId="1" fillId="0" borderId="0" xfId="1" applyFont="1" applyFill="1"/>
    <xf numFmtId="165" fontId="1" fillId="0" borderId="0" xfId="2" applyFont="1" applyFill="1"/>
    <xf numFmtId="167" fontId="11" fillId="5" borderId="0" xfId="2" applyNumberFormat="1" applyFont="1" applyFill="1" applyBorder="1" applyProtection="1">
      <protection locked="0"/>
    </xf>
    <xf numFmtId="168" fontId="11" fillId="5" borderId="0" xfId="2" applyNumberFormat="1" applyFont="1" applyFill="1" applyBorder="1" applyProtection="1">
      <protection locked="0"/>
    </xf>
    <xf numFmtId="165" fontId="3" fillId="5" borderId="0" xfId="2" applyFont="1" applyFill="1" applyBorder="1" applyProtection="1">
      <protection locked="0"/>
    </xf>
    <xf numFmtId="165" fontId="3" fillId="5" borderId="0" xfId="2" quotePrefix="1" applyFont="1" applyFill="1" applyBorder="1" applyProtection="1">
      <protection locked="0"/>
    </xf>
    <xf numFmtId="0" fontId="27" fillId="0" borderId="0" xfId="1" applyFont="1" applyFill="1"/>
    <xf numFmtId="164" fontId="11" fillId="5" borderId="0" xfId="2" applyNumberFormat="1" applyFont="1" applyFill="1" applyBorder="1" applyProtection="1">
      <protection locked="0"/>
    </xf>
    <xf numFmtId="0" fontId="28" fillId="0" borderId="0" xfId="1" applyFont="1" applyFill="1"/>
    <xf numFmtId="0" fontId="2" fillId="0" borderId="0" xfId="1" applyFont="1" applyAlignment="1">
      <alignment vertical="center"/>
    </xf>
    <xf numFmtId="0" fontId="19" fillId="0" borderId="0" xfId="0" applyFont="1" applyAlignment="1">
      <alignment horizontal="left" vertical="center" wrapText="1"/>
    </xf>
    <xf numFmtId="0" fontId="20" fillId="0" borderId="0" xfId="0" applyFont="1" applyAlignment="1">
      <alignment horizontal="left" vertical="top" wrapText="1"/>
    </xf>
    <xf numFmtId="43" fontId="22" fillId="4" borderId="1" xfId="3" applyFont="1" applyFill="1" applyBorder="1" applyAlignment="1">
      <alignment horizontal="center" vertical="center"/>
    </xf>
    <xf numFmtId="43" fontId="22" fillId="4" borderId="2" xfId="3" applyFont="1" applyFill="1" applyBorder="1" applyAlignment="1">
      <alignment horizontal="center" vertical="center"/>
    </xf>
    <xf numFmtId="43" fontId="22" fillId="4" borderId="3" xfId="3" applyFont="1" applyFill="1" applyBorder="1" applyAlignment="1">
      <alignment horizontal="center" vertical="center"/>
    </xf>
    <xf numFmtId="49" fontId="23" fillId="0" borderId="4" xfId="3" applyNumberFormat="1" applyFont="1" applyBorder="1" applyAlignment="1">
      <alignment horizontal="left"/>
    </xf>
    <xf numFmtId="49" fontId="26" fillId="0" borderId="4" xfId="0" applyNumberFormat="1" applyFont="1" applyBorder="1"/>
    <xf numFmtId="0" fontId="27" fillId="0" borderId="0" xfId="0" applyFont="1" applyBorder="1" applyAlignment="1">
      <alignment horizontal="left" wrapText="1"/>
    </xf>
    <xf numFmtId="0" fontId="4" fillId="0" borderId="0" xfId="0" applyFont="1" applyBorder="1" applyAlignment="1">
      <alignment horizontal="left"/>
    </xf>
  </cellXfs>
  <cellStyles count="4">
    <cellStyle name="Comma" xfId="3" builtinId="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11430</xdr:colOff>
      <xdr:row>1</xdr:row>
      <xdr:rowOff>9525</xdr:rowOff>
    </xdr:from>
    <xdr:to>
      <xdr:col>2</xdr:col>
      <xdr:colOff>1151255</xdr:colOff>
      <xdr:row>3</xdr:row>
      <xdr:rowOff>127000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177165"/>
          <a:ext cx="1139825" cy="4527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0</xdr:row>
      <xdr:rowOff>150495</xdr:rowOff>
    </xdr:from>
    <xdr:to>
      <xdr:col>2</xdr:col>
      <xdr:colOff>1143635</xdr:colOff>
      <xdr:row>3</xdr:row>
      <xdr:rowOff>98425</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745" y="150495"/>
          <a:ext cx="1134110" cy="4508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K72"/>
  <sheetViews>
    <sheetView showGridLines="0" showRowColHeaders="0" tabSelected="1" zoomScaleNormal="100" workbookViewId="0">
      <selection activeCell="E15" sqref="E15"/>
    </sheetView>
  </sheetViews>
  <sheetFormatPr defaultColWidth="9.140625" defaultRowHeight="12.75" x14ac:dyDescent="0.2"/>
  <cols>
    <col min="1" max="1" width="3.85546875" style="1" customWidth="1"/>
    <col min="2" max="2" width="5.140625" style="1" customWidth="1"/>
    <col min="3" max="3" width="47.42578125" style="1" customWidth="1"/>
    <col min="4" max="4" width="21.5703125" style="1" customWidth="1"/>
    <col min="5" max="5" width="19.42578125" style="2" customWidth="1"/>
    <col min="6" max="6" width="14.42578125" style="1" bestFit="1" customWidth="1"/>
    <col min="7" max="7" width="13.5703125" style="3" customWidth="1"/>
    <col min="8" max="16384" width="9.140625" style="1"/>
  </cols>
  <sheetData>
    <row r="5" spans="2:11" ht="27" x14ac:dyDescent="0.35">
      <c r="C5" s="52" t="s">
        <v>22</v>
      </c>
      <c r="D5" s="53"/>
      <c r="E5" s="54"/>
      <c r="F5" s="10"/>
      <c r="G5" s="4"/>
      <c r="H5" s="5"/>
      <c r="I5" s="6"/>
      <c r="K5" s="5"/>
    </row>
    <row r="6" spans="2:11" ht="15" customHeight="1" x14ac:dyDescent="0.25">
      <c r="B6" s="7"/>
      <c r="C6" s="55" t="s">
        <v>23</v>
      </c>
      <c r="D6" s="55"/>
      <c r="E6" s="55"/>
    </row>
    <row r="7" spans="2:11" ht="15" customHeight="1" x14ac:dyDescent="0.2">
      <c r="B7" s="11"/>
      <c r="C7" s="56"/>
      <c r="D7" s="56"/>
      <c r="E7" s="56"/>
      <c r="H7" s="8"/>
    </row>
    <row r="8" spans="2:11" ht="15" customHeight="1" x14ac:dyDescent="0.2">
      <c r="B8" s="11"/>
      <c r="C8" s="39" t="s">
        <v>24</v>
      </c>
      <c r="D8" s="12"/>
      <c r="E8" s="42">
        <v>365</v>
      </c>
      <c r="F8" s="46" t="s">
        <v>39</v>
      </c>
      <c r="H8" s="3"/>
    </row>
    <row r="9" spans="2:11" ht="15" customHeight="1" x14ac:dyDescent="0.2">
      <c r="B9" s="11"/>
      <c r="C9" s="39" t="s">
        <v>25</v>
      </c>
      <c r="D9" s="12"/>
      <c r="E9" s="43">
        <v>365</v>
      </c>
      <c r="F9" s="46" t="s">
        <v>50</v>
      </c>
      <c r="H9" s="3"/>
    </row>
    <row r="10" spans="2:11" ht="15" customHeight="1" x14ac:dyDescent="0.2">
      <c r="B10" s="11"/>
      <c r="C10" s="39" t="s">
        <v>27</v>
      </c>
      <c r="D10" s="12"/>
      <c r="E10" s="44">
        <v>500000</v>
      </c>
      <c r="F10" s="46" t="s">
        <v>38</v>
      </c>
      <c r="H10" s="3"/>
    </row>
    <row r="11" spans="2:11" ht="15" customHeight="1" x14ac:dyDescent="0.2">
      <c r="B11" s="11"/>
      <c r="C11" s="39" t="s">
        <v>28</v>
      </c>
      <c r="D11" s="12"/>
      <c r="E11" s="45"/>
      <c r="F11" s="46" t="s">
        <v>37</v>
      </c>
      <c r="H11" s="3"/>
    </row>
    <row r="12" spans="2:11" ht="15" customHeight="1" x14ac:dyDescent="0.2">
      <c r="B12" s="11"/>
      <c r="C12" s="39" t="s">
        <v>29</v>
      </c>
      <c r="D12" s="12"/>
      <c r="E12" s="44">
        <v>0</v>
      </c>
      <c r="F12" s="46" t="s">
        <v>36</v>
      </c>
      <c r="H12" s="3"/>
    </row>
    <row r="13" spans="2:11" ht="15" customHeight="1" x14ac:dyDescent="0.2">
      <c r="B13" s="11"/>
      <c r="C13" s="39" t="s">
        <v>30</v>
      </c>
      <c r="D13" s="12"/>
      <c r="E13" s="45"/>
      <c r="F13" s="46" t="s">
        <v>35</v>
      </c>
      <c r="H13" s="3"/>
    </row>
    <row r="14" spans="2:11" ht="15" customHeight="1" x14ac:dyDescent="0.2">
      <c r="B14" s="11"/>
      <c r="C14" s="39" t="s">
        <v>31</v>
      </c>
      <c r="D14" s="12"/>
      <c r="E14" s="44"/>
      <c r="F14" s="46" t="s">
        <v>76</v>
      </c>
      <c r="H14" s="3"/>
    </row>
    <row r="15" spans="2:11" ht="15" customHeight="1" x14ac:dyDescent="0.2">
      <c r="B15" s="11"/>
      <c r="C15" s="39" t="s">
        <v>16</v>
      </c>
      <c r="D15" s="12"/>
      <c r="E15" s="44">
        <v>0</v>
      </c>
      <c r="F15" s="57" t="s">
        <v>34</v>
      </c>
      <c r="G15" s="57"/>
      <c r="H15" s="57"/>
      <c r="I15" s="57"/>
      <c r="J15" s="57"/>
      <c r="K15" s="57"/>
    </row>
    <row r="16" spans="2:11" ht="15" customHeight="1" x14ac:dyDescent="0.2">
      <c r="B16" s="11"/>
      <c r="C16" s="39" t="s">
        <v>32</v>
      </c>
      <c r="D16" s="12"/>
      <c r="E16" s="44">
        <v>100000</v>
      </c>
      <c r="F16" s="58" t="s">
        <v>33</v>
      </c>
      <c r="G16" s="58"/>
      <c r="H16" s="58"/>
      <c r="I16" s="58"/>
      <c r="J16" s="58"/>
      <c r="K16" s="58"/>
    </row>
    <row r="17" spans="2:8" ht="15" customHeight="1" x14ac:dyDescent="0.2">
      <c r="B17" s="11"/>
      <c r="C17" s="12"/>
      <c r="D17" s="12"/>
      <c r="E17" s="13"/>
      <c r="H17" s="3"/>
    </row>
    <row r="18" spans="2:8" ht="15" customHeight="1" x14ac:dyDescent="0.2">
      <c r="B18" s="11" t="s">
        <v>0</v>
      </c>
      <c r="C18" s="22" t="s">
        <v>40</v>
      </c>
      <c r="D18" s="22"/>
      <c r="E18" s="23">
        <f>IF(ISERROR(+E53),0,+E53)</f>
        <v>15000.000000000015</v>
      </c>
    </row>
    <row r="19" spans="2:8" ht="15" customHeight="1" x14ac:dyDescent="0.2">
      <c r="B19" s="11"/>
      <c r="C19" s="12"/>
      <c r="D19" s="12"/>
      <c r="E19" s="13"/>
    </row>
    <row r="20" spans="2:8" ht="15" customHeight="1" x14ac:dyDescent="0.25">
      <c r="B20" s="11"/>
      <c r="C20" s="14" t="s">
        <v>63</v>
      </c>
      <c r="D20" s="14"/>
      <c r="E20" s="13"/>
    </row>
    <row r="21" spans="2:8" ht="15" customHeight="1" x14ac:dyDescent="0.25">
      <c r="B21" s="15"/>
      <c r="C21" s="24" t="s">
        <v>62</v>
      </c>
      <c r="D21" s="24"/>
      <c r="E21" s="25"/>
    </row>
    <row r="22" spans="2:8" x14ac:dyDescent="0.2">
      <c r="B22" s="11" t="s">
        <v>2</v>
      </c>
      <c r="C22" s="39" t="s">
        <v>26</v>
      </c>
      <c r="D22" s="11"/>
      <c r="E22" s="16">
        <f>+E10</f>
        <v>500000</v>
      </c>
    </row>
    <row r="23" spans="2:8" x14ac:dyDescent="0.2">
      <c r="B23" s="11" t="s">
        <v>2</v>
      </c>
      <c r="C23" s="39" t="s">
        <v>45</v>
      </c>
      <c r="D23" s="11"/>
      <c r="E23" s="16">
        <f>+E11</f>
        <v>0</v>
      </c>
    </row>
    <row r="24" spans="2:8" x14ac:dyDescent="0.2">
      <c r="B24" s="11" t="s">
        <v>2</v>
      </c>
      <c r="C24" s="39" t="s">
        <v>46</v>
      </c>
      <c r="D24" s="11"/>
      <c r="E24" s="16">
        <f>E12</f>
        <v>0</v>
      </c>
    </row>
    <row r="25" spans="2:8" x14ac:dyDescent="0.2">
      <c r="B25" s="11" t="s">
        <v>2</v>
      </c>
      <c r="C25" s="39" t="s">
        <v>30</v>
      </c>
      <c r="D25" s="11"/>
      <c r="E25" s="16">
        <f>+E13</f>
        <v>0</v>
      </c>
    </row>
    <row r="26" spans="2:8" x14ac:dyDescent="0.2">
      <c r="B26" s="11" t="s">
        <v>1</v>
      </c>
      <c r="C26" s="39" t="s">
        <v>31</v>
      </c>
      <c r="D26" s="11"/>
      <c r="E26" s="16">
        <f>+E14</f>
        <v>0</v>
      </c>
    </row>
    <row r="27" spans="2:8" x14ac:dyDescent="0.2">
      <c r="B27" s="11" t="s">
        <v>0</v>
      </c>
      <c r="C27" s="17" t="s">
        <v>48</v>
      </c>
      <c r="D27" s="17"/>
      <c r="E27" s="16">
        <f>SUM(E22:E25)-E26</f>
        <v>500000</v>
      </c>
    </row>
    <row r="28" spans="2:8" x14ac:dyDescent="0.2">
      <c r="B28" s="11" t="s">
        <v>4</v>
      </c>
      <c r="C28" s="39" t="s">
        <v>64</v>
      </c>
      <c r="D28" s="11"/>
      <c r="E28" s="16">
        <f>+E9</f>
        <v>365</v>
      </c>
    </row>
    <row r="29" spans="2:8" x14ac:dyDescent="0.2">
      <c r="B29" s="11" t="s">
        <v>7</v>
      </c>
      <c r="C29" s="39" t="s">
        <v>49</v>
      </c>
      <c r="D29" s="11"/>
      <c r="E29" s="18">
        <f>+E8</f>
        <v>365</v>
      </c>
    </row>
    <row r="30" spans="2:8" x14ac:dyDescent="0.2">
      <c r="B30" s="11" t="s">
        <v>0</v>
      </c>
      <c r="C30" s="17" t="s">
        <v>51</v>
      </c>
      <c r="D30" s="17"/>
      <c r="E30" s="19">
        <f>E27*E28/E29</f>
        <v>500000</v>
      </c>
    </row>
    <row r="31" spans="2:8" x14ac:dyDescent="0.2">
      <c r="B31" s="11"/>
      <c r="C31" s="26" t="s">
        <v>41</v>
      </c>
      <c r="D31" s="26"/>
      <c r="E31" s="25"/>
    </row>
    <row r="32" spans="2:8" x14ac:dyDescent="0.2">
      <c r="B32" s="11" t="s">
        <v>1</v>
      </c>
      <c r="C32" s="39" t="s">
        <v>52</v>
      </c>
      <c r="D32" s="11"/>
      <c r="E32" s="16">
        <f>LOOKUP(E$30,'Average Tax Calculation'!C$58:C$64,'Average Tax Calculation'!F$58:F$64)</f>
        <v>300000</v>
      </c>
    </row>
    <row r="33" spans="2:7" x14ac:dyDescent="0.2">
      <c r="B33" s="11" t="s">
        <v>4</v>
      </c>
      <c r="C33" s="39" t="s">
        <v>3</v>
      </c>
      <c r="D33" s="11"/>
      <c r="E33" s="16">
        <f>LOOKUP(E$30,'Average Tax Calculation'!C$58:C$64,'Average Tax Calculation'!E$58:E$64)</f>
        <v>0.28000000000000003</v>
      </c>
    </row>
    <row r="34" spans="2:7" x14ac:dyDescent="0.2">
      <c r="B34" s="11" t="s">
        <v>2</v>
      </c>
      <c r="C34" s="39" t="s">
        <v>53</v>
      </c>
      <c r="D34" s="11"/>
      <c r="E34" s="16">
        <f>LOOKUP(E$30,'Average Tax Calculation'!C$58:C$64,'Average Tax Calculation'!D$58:D$64)</f>
        <v>59000</v>
      </c>
    </row>
    <row r="35" spans="2:7" x14ac:dyDescent="0.2">
      <c r="B35" s="11" t="s">
        <v>0</v>
      </c>
      <c r="C35" s="39" t="s">
        <v>54</v>
      </c>
      <c r="D35" s="11"/>
      <c r="E35" s="16">
        <f>IF(((E30-E32)*(E33)+(E34))&lt;0,0,(E30-E32)*(E33)+(E34))</f>
        <v>115000</v>
      </c>
    </row>
    <row r="36" spans="2:7" x14ac:dyDescent="0.2">
      <c r="B36" s="11" t="s">
        <v>7</v>
      </c>
      <c r="C36" s="39" t="s">
        <v>64</v>
      </c>
      <c r="D36" s="11"/>
      <c r="E36" s="16">
        <f>E28</f>
        <v>365</v>
      </c>
    </row>
    <row r="37" spans="2:7" x14ac:dyDescent="0.2">
      <c r="B37" s="11" t="s">
        <v>4</v>
      </c>
      <c r="C37" s="39" t="s">
        <v>49</v>
      </c>
      <c r="D37" s="11"/>
      <c r="E37" s="18">
        <f>E29</f>
        <v>365</v>
      </c>
      <c r="G37" s="9"/>
    </row>
    <row r="38" spans="2:7" x14ac:dyDescent="0.2">
      <c r="B38" s="11" t="s">
        <v>0</v>
      </c>
      <c r="C38" s="17" t="s">
        <v>55</v>
      </c>
      <c r="D38" s="17"/>
      <c r="E38" s="19">
        <f>E35/E36*E37</f>
        <v>115000.00000000001</v>
      </c>
    </row>
    <row r="39" spans="2:7" x14ac:dyDescent="0.2">
      <c r="B39" s="11"/>
      <c r="C39" s="22" t="s">
        <v>42</v>
      </c>
      <c r="D39" s="22"/>
      <c r="E39" s="25"/>
    </row>
    <row r="40" spans="2:7" x14ac:dyDescent="0.2">
      <c r="B40" s="11"/>
      <c r="C40" s="39" t="s">
        <v>6</v>
      </c>
      <c r="D40" s="11"/>
      <c r="E40" s="16">
        <f>E30</f>
        <v>500000</v>
      </c>
    </row>
    <row r="41" spans="2:7" x14ac:dyDescent="0.2">
      <c r="B41" s="11" t="s">
        <v>2</v>
      </c>
      <c r="C41" s="39" t="s">
        <v>56</v>
      </c>
      <c r="D41" s="11"/>
      <c r="E41" s="16">
        <f>E15</f>
        <v>0</v>
      </c>
    </row>
    <row r="42" spans="2:7" x14ac:dyDescent="0.2">
      <c r="B42" s="11" t="s">
        <v>0</v>
      </c>
      <c r="C42" s="17" t="s">
        <v>5</v>
      </c>
      <c r="D42" s="17"/>
      <c r="E42" s="19">
        <f>SUM(E40:E41)</f>
        <v>500000</v>
      </c>
    </row>
    <row r="43" spans="2:7" x14ac:dyDescent="0.2">
      <c r="B43" s="11"/>
      <c r="C43" s="26" t="s">
        <v>43</v>
      </c>
      <c r="D43" s="26"/>
      <c r="E43" s="25"/>
    </row>
    <row r="44" spans="2:7" x14ac:dyDescent="0.2">
      <c r="B44" s="11" t="s">
        <v>1</v>
      </c>
      <c r="C44" s="39" t="s">
        <v>57</v>
      </c>
      <c r="D44" s="11"/>
      <c r="E44" s="16">
        <f>LOOKUP(E$42,'Average Tax Calculation'!C$58:C$64,'Average Tax Calculation'!F$58:F$64)</f>
        <v>300000</v>
      </c>
    </row>
    <row r="45" spans="2:7" x14ac:dyDescent="0.2">
      <c r="B45" s="11" t="s">
        <v>4</v>
      </c>
      <c r="C45" s="39" t="s">
        <v>3</v>
      </c>
      <c r="D45" s="11"/>
      <c r="E45" s="16">
        <f>LOOKUP(E$42,'Average Tax Calculation'!C$58:C$64,'Average Tax Calculation'!E$58:E$64)</f>
        <v>0.28000000000000003</v>
      </c>
    </row>
    <row r="46" spans="2:7" x14ac:dyDescent="0.2">
      <c r="B46" s="11" t="s">
        <v>2</v>
      </c>
      <c r="C46" s="39" t="s">
        <v>58</v>
      </c>
      <c r="D46" s="11"/>
      <c r="E46" s="16">
        <f>LOOKUP(E$42,'Average Tax Calculation'!C$58:C$64,'Average Tax Calculation'!D$58:D$64)</f>
        <v>59000</v>
      </c>
    </row>
    <row r="47" spans="2:7" x14ac:dyDescent="0.2">
      <c r="B47" s="11" t="s">
        <v>0</v>
      </c>
      <c r="C47" s="39" t="s">
        <v>59</v>
      </c>
      <c r="D47" s="11"/>
      <c r="E47" s="16">
        <f>IF(((E42-E44)*(E45)+(E46))&lt;0,0,(E42-E44)*(E45)+(E46))</f>
        <v>115000</v>
      </c>
    </row>
    <row r="48" spans="2:7" x14ac:dyDescent="0.2">
      <c r="B48" s="11" t="s">
        <v>1</v>
      </c>
      <c r="C48" s="39" t="s">
        <v>65</v>
      </c>
      <c r="D48" s="11"/>
      <c r="E48" s="16">
        <f>E35</f>
        <v>115000</v>
      </c>
    </row>
    <row r="49" spans="2:7" x14ac:dyDescent="0.2">
      <c r="B49" s="11" t="s">
        <v>0</v>
      </c>
      <c r="C49" s="17" t="s">
        <v>60</v>
      </c>
      <c r="D49" s="17"/>
      <c r="E49" s="19">
        <f>IF(E47&lt;0,0,E47-E48)</f>
        <v>0</v>
      </c>
    </row>
    <row r="50" spans="2:7" x14ac:dyDescent="0.2">
      <c r="B50" s="11"/>
      <c r="C50" s="11"/>
      <c r="D50" s="11"/>
      <c r="E50" s="16"/>
    </row>
    <row r="51" spans="2:7" x14ac:dyDescent="0.2">
      <c r="B51" s="11"/>
      <c r="C51" s="26" t="s">
        <v>44</v>
      </c>
      <c r="D51" s="26"/>
      <c r="E51" s="27">
        <f>IF(E49&lt;0,E38,IF(E38&lt;0,0,E38+E49))</f>
        <v>115000.00000000001</v>
      </c>
    </row>
    <row r="52" spans="2:7" x14ac:dyDescent="0.2">
      <c r="B52" s="11" t="s">
        <v>1</v>
      </c>
      <c r="C52" s="39" t="s">
        <v>61</v>
      </c>
      <c r="D52" s="11"/>
      <c r="E52" s="16">
        <f>+E16</f>
        <v>100000</v>
      </c>
    </row>
    <row r="53" spans="2:7" ht="14.25" x14ac:dyDescent="0.2">
      <c r="B53" s="11" t="s">
        <v>0</v>
      </c>
      <c r="C53" s="28" t="s">
        <v>40</v>
      </c>
      <c r="D53" s="28"/>
      <c r="E53" s="23">
        <f>E51-E52</f>
        <v>15000.000000000015</v>
      </c>
    </row>
    <row r="56" spans="2:7" x14ac:dyDescent="0.2">
      <c r="C56" s="49" t="s">
        <v>21</v>
      </c>
      <c r="D56" s="49"/>
      <c r="E56" s="49"/>
      <c r="F56" s="49"/>
    </row>
    <row r="57" spans="2:7" x14ac:dyDescent="0.2">
      <c r="C57" s="29" t="s">
        <v>12</v>
      </c>
      <c r="D57" s="29" t="s">
        <v>11</v>
      </c>
      <c r="E57" s="30" t="s">
        <v>10</v>
      </c>
      <c r="F57" s="29" t="s">
        <v>9</v>
      </c>
      <c r="G57" s="21"/>
    </row>
    <row r="58" spans="2:7" x14ac:dyDescent="0.2">
      <c r="C58" s="33">
        <v>0</v>
      </c>
      <c r="D58" s="33">
        <v>0</v>
      </c>
      <c r="E58" s="34">
        <v>0</v>
      </c>
      <c r="F58" s="33">
        <v>0</v>
      </c>
      <c r="G58" s="21"/>
    </row>
    <row r="59" spans="2:7" x14ac:dyDescent="0.2">
      <c r="C59" s="31">
        <v>50001</v>
      </c>
      <c r="D59" s="31">
        <v>0</v>
      </c>
      <c r="E59" s="32">
        <v>0.18</v>
      </c>
      <c r="F59" s="31">
        <v>50000</v>
      </c>
      <c r="G59" s="21"/>
    </row>
    <row r="60" spans="2:7" x14ac:dyDescent="0.2">
      <c r="C60" s="33">
        <v>100001</v>
      </c>
      <c r="D60" s="33">
        <v>9000</v>
      </c>
      <c r="E60" s="34">
        <v>0.25</v>
      </c>
      <c r="F60" s="33">
        <v>100000</v>
      </c>
      <c r="G60" s="21"/>
    </row>
    <row r="61" spans="2:7" x14ac:dyDescent="0.2">
      <c r="C61" s="31">
        <v>300001</v>
      </c>
      <c r="D61" s="31">
        <v>59000</v>
      </c>
      <c r="E61" s="32">
        <v>0.28000000000000003</v>
      </c>
      <c r="F61" s="31">
        <v>300000</v>
      </c>
      <c r="G61" s="21"/>
    </row>
    <row r="62" spans="2:7" x14ac:dyDescent="0.2">
      <c r="C62" s="33">
        <v>500001</v>
      </c>
      <c r="D62" s="33">
        <v>115000</v>
      </c>
      <c r="E62" s="34">
        <v>0.3</v>
      </c>
      <c r="F62" s="33">
        <v>500000</v>
      </c>
      <c r="G62" s="21"/>
    </row>
    <row r="63" spans="2:7" x14ac:dyDescent="0.2">
      <c r="C63" s="31">
        <v>800001</v>
      </c>
      <c r="D63" s="31">
        <v>205000</v>
      </c>
      <c r="E63" s="32">
        <v>0.32</v>
      </c>
      <c r="F63" s="31">
        <v>800000</v>
      </c>
      <c r="G63" s="21"/>
    </row>
    <row r="64" spans="2:7" x14ac:dyDescent="0.2">
      <c r="C64" s="33">
        <v>1500001</v>
      </c>
      <c r="D64" s="33">
        <v>429000</v>
      </c>
      <c r="E64" s="34">
        <v>0.37</v>
      </c>
      <c r="F64" s="33">
        <v>1500000</v>
      </c>
      <c r="G64" s="21"/>
    </row>
    <row r="66" spans="3:8" x14ac:dyDescent="0.2">
      <c r="C66" s="38" t="s">
        <v>17</v>
      </c>
    </row>
    <row r="67" spans="3:8" ht="12.75" customHeight="1" x14ac:dyDescent="0.2">
      <c r="C67" s="50" t="s">
        <v>19</v>
      </c>
      <c r="D67" s="50"/>
      <c r="E67" s="50"/>
      <c r="F67" s="50"/>
      <c r="G67" s="36"/>
      <c r="H67" s="36"/>
    </row>
    <row r="68" spans="3:8" ht="12.75" customHeight="1" x14ac:dyDescent="0.2">
      <c r="C68" s="50"/>
      <c r="D68" s="50"/>
      <c r="E68" s="50"/>
      <c r="F68" s="50"/>
      <c r="G68" s="36"/>
      <c r="H68" s="36"/>
    </row>
    <row r="69" spans="3:8" ht="25.5" customHeight="1" x14ac:dyDescent="0.2">
      <c r="C69" s="50"/>
      <c r="D69" s="50"/>
      <c r="E69" s="50"/>
      <c r="F69" s="50"/>
    </row>
    <row r="70" spans="3:8" x14ac:dyDescent="0.2">
      <c r="C70" s="38" t="s">
        <v>18</v>
      </c>
      <c r="D70" s="40"/>
      <c r="E70" s="41"/>
      <c r="F70" s="40"/>
    </row>
    <row r="71" spans="3:8" ht="96.6" customHeight="1" x14ac:dyDescent="0.2">
      <c r="C71" s="51" t="s">
        <v>20</v>
      </c>
      <c r="D71" s="51"/>
      <c r="E71" s="51"/>
      <c r="F71" s="51"/>
    </row>
    <row r="72" spans="3:8" ht="14.25" x14ac:dyDescent="0.2">
      <c r="C72" s="37"/>
    </row>
  </sheetData>
  <sheetProtection algorithmName="SHA-512" hashValue="4nOTruSNJlr8DGS9tlOzFRKCotDRtkJRQ5xphvHSesQm4pUvY8RNZCE19mI/J2xpy/BeO5GboagnUq5tv1/S+w==" saltValue="ig/2ihcOpURKwKhmGnfXDA==" spinCount="100000" sheet="1" objects="1" scenarios="1" selectLockedCells="1"/>
  <mergeCells count="9">
    <mergeCell ref="C56:F56"/>
    <mergeCell ref="C67:F69"/>
    <mergeCell ref="C71:F71"/>
    <mergeCell ref="C5:E5"/>
    <mergeCell ref="C6:C7"/>
    <mergeCell ref="D6:D7"/>
    <mergeCell ref="E6:E7"/>
    <mergeCell ref="F15:K15"/>
    <mergeCell ref="F16:K16"/>
  </mergeCells>
  <pageMargins left="1.1417322834645669" right="0.55118110236220474" top="0.33" bottom="0.55000000000000004" header="0.51181102362204722" footer="0.51181102362204722"/>
  <pageSetup scale="70" fitToWidth="0" orientation="portrait" horizontalDpi="120" verticalDpi="144" r:id="rId1"/>
  <headerFooter alignWithMargins="0"/>
  <colBreaks count="1" manualBreakCount="1">
    <brk id="6" max="67" man="1"/>
  </colBreaks>
  <ignoredErrors>
    <ignoredError sqref="E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K69"/>
  <sheetViews>
    <sheetView showGridLines="0" showRowColHeaders="0" zoomScaleNormal="100" workbookViewId="0">
      <selection activeCell="E8" sqref="E8"/>
    </sheetView>
  </sheetViews>
  <sheetFormatPr defaultColWidth="9.140625" defaultRowHeight="12.75" x14ac:dyDescent="0.2"/>
  <cols>
    <col min="1" max="1" width="3.85546875" style="1" customWidth="1"/>
    <col min="2" max="2" width="5.140625" style="1" customWidth="1"/>
    <col min="3" max="3" width="47.42578125" style="1" customWidth="1"/>
    <col min="4" max="4" width="21.5703125" style="1" customWidth="1"/>
    <col min="5" max="5" width="19.85546875" style="2" bestFit="1" customWidth="1"/>
    <col min="6" max="6" width="14.42578125" style="1" bestFit="1" customWidth="1"/>
    <col min="7" max="7" width="15.5703125" style="3" customWidth="1"/>
    <col min="8" max="16384" width="9.140625" style="1"/>
  </cols>
  <sheetData>
    <row r="5" spans="2:11" ht="27" x14ac:dyDescent="0.35">
      <c r="C5" s="52" t="s">
        <v>66</v>
      </c>
      <c r="D5" s="53"/>
      <c r="E5" s="54"/>
      <c r="F5" s="20"/>
      <c r="G5" s="4"/>
      <c r="H5" s="5"/>
      <c r="I5" s="6"/>
      <c r="K5" s="5"/>
    </row>
    <row r="6" spans="2:11" ht="15" customHeight="1" x14ac:dyDescent="0.25">
      <c r="B6" s="7"/>
      <c r="C6" s="55" t="s">
        <v>67</v>
      </c>
      <c r="D6" s="55"/>
      <c r="E6" s="55"/>
    </row>
    <row r="7" spans="2:11" ht="15" customHeight="1" x14ac:dyDescent="0.2">
      <c r="B7" s="11"/>
      <c r="C7" s="56"/>
      <c r="D7" s="56"/>
      <c r="E7" s="56"/>
      <c r="H7" s="8"/>
    </row>
    <row r="8" spans="2:11" ht="15" customHeight="1" x14ac:dyDescent="0.2">
      <c r="B8" s="11"/>
      <c r="C8" s="11" t="s">
        <v>13</v>
      </c>
      <c r="D8" s="12"/>
      <c r="E8" s="47">
        <v>12</v>
      </c>
      <c r="F8" s="48" t="s">
        <v>72</v>
      </c>
      <c r="H8" s="3"/>
    </row>
    <row r="9" spans="2:11" ht="15" customHeight="1" x14ac:dyDescent="0.2">
      <c r="B9" s="11"/>
      <c r="C9" s="11" t="s">
        <v>14</v>
      </c>
      <c r="D9" s="12"/>
      <c r="E9" s="44">
        <v>50000</v>
      </c>
      <c r="F9" s="46" t="s">
        <v>73</v>
      </c>
      <c r="H9" s="3"/>
    </row>
    <row r="10" spans="2:11" ht="15" customHeight="1" x14ac:dyDescent="0.2">
      <c r="B10" s="11"/>
      <c r="C10" s="11" t="s">
        <v>15</v>
      </c>
      <c r="D10" s="12"/>
      <c r="E10" s="44"/>
      <c r="F10" s="46" t="s">
        <v>74</v>
      </c>
      <c r="H10" s="3"/>
    </row>
    <row r="11" spans="2:11" ht="15" customHeight="1" x14ac:dyDescent="0.2">
      <c r="B11" s="11"/>
      <c r="C11" s="39" t="s">
        <v>30</v>
      </c>
      <c r="D11" s="12"/>
      <c r="E11" s="45"/>
      <c r="F11" s="46" t="s">
        <v>75</v>
      </c>
      <c r="H11" s="3"/>
    </row>
    <row r="12" spans="2:11" ht="15" customHeight="1" x14ac:dyDescent="0.2">
      <c r="B12" s="11"/>
      <c r="C12" s="39" t="s">
        <v>31</v>
      </c>
      <c r="D12" s="12"/>
      <c r="E12" s="44"/>
      <c r="F12" s="46" t="s">
        <v>76</v>
      </c>
      <c r="H12" s="3"/>
    </row>
    <row r="13" spans="2:11" ht="15" customHeight="1" x14ac:dyDescent="0.2">
      <c r="B13" s="11"/>
      <c r="C13" s="39" t="s">
        <v>16</v>
      </c>
      <c r="D13" s="12"/>
      <c r="E13" s="44">
        <v>10000</v>
      </c>
      <c r="F13" s="57" t="s">
        <v>34</v>
      </c>
      <c r="G13" s="57"/>
      <c r="H13" s="57"/>
      <c r="I13" s="57"/>
      <c r="J13" s="57"/>
      <c r="K13" s="57"/>
    </row>
    <row r="14" spans="2:11" ht="15" customHeight="1" x14ac:dyDescent="0.2">
      <c r="B14" s="11"/>
      <c r="C14" s="12"/>
      <c r="D14" s="12"/>
      <c r="E14" s="13"/>
      <c r="H14" s="3"/>
    </row>
    <row r="15" spans="2:11" ht="15" customHeight="1" x14ac:dyDescent="0.2">
      <c r="B15" s="11" t="s">
        <v>0</v>
      </c>
      <c r="C15" s="22" t="s">
        <v>40</v>
      </c>
      <c r="D15" s="22"/>
      <c r="E15" s="23">
        <f>E45</f>
        <v>15083.333333333334</v>
      </c>
    </row>
    <row r="16" spans="2:11" ht="15" customHeight="1" x14ac:dyDescent="0.2">
      <c r="B16" s="11"/>
      <c r="C16" s="12"/>
      <c r="D16" s="12"/>
      <c r="E16" s="13"/>
    </row>
    <row r="17" spans="2:5" ht="15" customHeight="1" x14ac:dyDescent="0.25">
      <c r="B17" s="11"/>
      <c r="C17" s="14" t="s">
        <v>8</v>
      </c>
      <c r="D17" s="14"/>
      <c r="E17" s="13"/>
    </row>
    <row r="18" spans="2:5" ht="15" customHeight="1" x14ac:dyDescent="0.25">
      <c r="B18" s="15"/>
      <c r="C18" s="24" t="s">
        <v>62</v>
      </c>
      <c r="D18" s="24"/>
      <c r="E18" s="25"/>
    </row>
    <row r="19" spans="2:5" x14ac:dyDescent="0.2">
      <c r="B19" s="11"/>
      <c r="C19" s="39" t="s">
        <v>68</v>
      </c>
      <c r="D19" s="11"/>
      <c r="E19" s="16">
        <f>+E9</f>
        <v>50000</v>
      </c>
    </row>
    <row r="20" spans="2:5" x14ac:dyDescent="0.2">
      <c r="B20" s="11" t="s">
        <v>2</v>
      </c>
      <c r="C20" s="39" t="s">
        <v>69</v>
      </c>
      <c r="D20" s="11"/>
      <c r="E20" s="16">
        <f>+E10</f>
        <v>0</v>
      </c>
    </row>
    <row r="21" spans="2:5" x14ac:dyDescent="0.2">
      <c r="B21" s="11" t="s">
        <v>2</v>
      </c>
      <c r="C21" s="39" t="s">
        <v>30</v>
      </c>
      <c r="D21" s="11"/>
      <c r="E21" s="16">
        <f>+E11</f>
        <v>0</v>
      </c>
    </row>
    <row r="22" spans="2:5" x14ac:dyDescent="0.2">
      <c r="B22" s="11" t="s">
        <v>1</v>
      </c>
      <c r="C22" s="39" t="s">
        <v>47</v>
      </c>
      <c r="D22" s="11"/>
      <c r="E22" s="16">
        <f>+E12</f>
        <v>0</v>
      </c>
    </row>
    <row r="23" spans="2:5" x14ac:dyDescent="0.2">
      <c r="B23" s="11" t="s">
        <v>0</v>
      </c>
      <c r="C23" s="17" t="s">
        <v>48</v>
      </c>
      <c r="D23" s="17"/>
      <c r="E23" s="16">
        <f>SUM(E19:E21)-E22</f>
        <v>50000</v>
      </c>
    </row>
    <row r="24" spans="2:5" x14ac:dyDescent="0.2">
      <c r="B24" s="11" t="s">
        <v>4</v>
      </c>
      <c r="C24" s="35">
        <v>12</v>
      </c>
      <c r="D24" s="11"/>
      <c r="E24" s="16">
        <f>+E8</f>
        <v>12</v>
      </c>
    </row>
    <row r="25" spans="2:5" x14ac:dyDescent="0.2">
      <c r="B25" s="11" t="s">
        <v>0</v>
      </c>
      <c r="C25" s="17" t="s">
        <v>51</v>
      </c>
      <c r="D25" s="17"/>
      <c r="E25" s="19">
        <f>E23*E24</f>
        <v>600000</v>
      </c>
    </row>
    <row r="26" spans="2:5" x14ac:dyDescent="0.2">
      <c r="B26" s="11"/>
      <c r="C26" s="26" t="s">
        <v>41</v>
      </c>
      <c r="D26" s="26"/>
      <c r="E26" s="25"/>
    </row>
    <row r="27" spans="2:5" x14ac:dyDescent="0.2">
      <c r="B27" s="11" t="s">
        <v>1</v>
      </c>
      <c r="C27" s="39" t="s">
        <v>52</v>
      </c>
      <c r="D27" s="11"/>
      <c r="E27" s="16">
        <f>LOOKUP(E$25,'Normal Tax Calculation '!C$50:C$56,'Normal Tax Calculation '!F$50:F$56)</f>
        <v>500000</v>
      </c>
    </row>
    <row r="28" spans="2:5" x14ac:dyDescent="0.2">
      <c r="B28" s="11" t="s">
        <v>4</v>
      </c>
      <c r="C28" s="11" t="s">
        <v>3</v>
      </c>
      <c r="D28" s="11"/>
      <c r="E28" s="16">
        <f>LOOKUP(E$25,'Normal Tax Calculation '!C$50:C$56,'Normal Tax Calculation '!E$50:E$56)</f>
        <v>0.3</v>
      </c>
    </row>
    <row r="29" spans="2:5" x14ac:dyDescent="0.2">
      <c r="B29" s="11" t="s">
        <v>2</v>
      </c>
      <c r="C29" s="39" t="s">
        <v>53</v>
      </c>
      <c r="D29" s="11"/>
      <c r="E29" s="16">
        <f>LOOKUP(E$25,'Normal Tax Calculation '!C$50:C$56,'Normal Tax Calculation '!D$50:D$56)</f>
        <v>115000</v>
      </c>
    </row>
    <row r="30" spans="2:5" x14ac:dyDescent="0.2">
      <c r="B30" s="11" t="s">
        <v>0</v>
      </c>
      <c r="C30" s="39" t="s">
        <v>54</v>
      </c>
      <c r="D30" s="11"/>
      <c r="E30" s="16">
        <f>IF(((E25-E27)*(E28)+(E29))&lt;0,0,(E25-E27)*(E28)+(E29))</f>
        <v>145000</v>
      </c>
    </row>
    <row r="31" spans="2:5" x14ac:dyDescent="0.2">
      <c r="B31" s="11" t="s">
        <v>7</v>
      </c>
      <c r="C31" s="35">
        <v>12</v>
      </c>
      <c r="D31" s="11"/>
      <c r="E31" s="16">
        <f>E24</f>
        <v>12</v>
      </c>
    </row>
    <row r="32" spans="2:5" x14ac:dyDescent="0.2">
      <c r="B32" s="11" t="s">
        <v>0</v>
      </c>
      <c r="C32" s="17" t="s">
        <v>70</v>
      </c>
      <c r="D32" s="17"/>
      <c r="E32" s="19">
        <f>E30/E31</f>
        <v>12083.333333333334</v>
      </c>
    </row>
    <row r="33" spans="2:6" x14ac:dyDescent="0.2">
      <c r="B33" s="11"/>
      <c r="C33" s="22" t="s">
        <v>42</v>
      </c>
      <c r="D33" s="22"/>
      <c r="E33" s="25"/>
    </row>
    <row r="34" spans="2:6" x14ac:dyDescent="0.2">
      <c r="B34" s="11"/>
      <c r="C34" s="11" t="s">
        <v>6</v>
      </c>
      <c r="D34" s="11"/>
      <c r="E34" s="16">
        <f>E25</f>
        <v>600000</v>
      </c>
    </row>
    <row r="35" spans="2:6" x14ac:dyDescent="0.2">
      <c r="B35" s="11" t="s">
        <v>2</v>
      </c>
      <c r="C35" s="11" t="s">
        <v>16</v>
      </c>
      <c r="D35" s="11"/>
      <c r="E35" s="16">
        <f>E13</f>
        <v>10000</v>
      </c>
    </row>
    <row r="36" spans="2:6" x14ac:dyDescent="0.2">
      <c r="B36" s="11" t="s">
        <v>0</v>
      </c>
      <c r="C36" s="17" t="s">
        <v>5</v>
      </c>
      <c r="D36" s="17"/>
      <c r="E36" s="19">
        <f>SUM(E34:E35)</f>
        <v>610000</v>
      </c>
    </row>
    <row r="37" spans="2:6" x14ac:dyDescent="0.2">
      <c r="B37" s="11"/>
      <c r="C37" s="26" t="s">
        <v>43</v>
      </c>
      <c r="D37" s="26"/>
      <c r="E37" s="25"/>
    </row>
    <row r="38" spans="2:6" x14ac:dyDescent="0.2">
      <c r="B38" s="11" t="s">
        <v>1</v>
      </c>
      <c r="C38" s="39" t="s">
        <v>57</v>
      </c>
      <c r="D38" s="11"/>
      <c r="E38" s="16">
        <f>LOOKUP(E$36,'Normal Tax Calculation '!C$50:C$56,'Normal Tax Calculation '!F$50:F$56)</f>
        <v>500000</v>
      </c>
    </row>
    <row r="39" spans="2:6" x14ac:dyDescent="0.2">
      <c r="B39" s="11" t="s">
        <v>4</v>
      </c>
      <c r="C39" s="11" t="s">
        <v>3</v>
      </c>
      <c r="D39" s="11"/>
      <c r="E39" s="16">
        <f>LOOKUP(E$36,'Normal Tax Calculation '!C$50:C$56,'Normal Tax Calculation '!E$50:E$56)</f>
        <v>0.3</v>
      </c>
    </row>
    <row r="40" spans="2:6" x14ac:dyDescent="0.2">
      <c r="B40" s="11" t="s">
        <v>2</v>
      </c>
      <c r="C40" s="39" t="s">
        <v>58</v>
      </c>
      <c r="D40" s="11"/>
      <c r="E40" s="16">
        <f>LOOKUP(E$36,'Normal Tax Calculation '!C$50:C$56,'Normal Tax Calculation '!D$50:D$56)</f>
        <v>115000</v>
      </c>
    </row>
    <row r="41" spans="2:6" x14ac:dyDescent="0.2">
      <c r="B41" s="11" t="s">
        <v>0</v>
      </c>
      <c r="C41" s="39" t="s">
        <v>59</v>
      </c>
      <c r="D41" s="11"/>
      <c r="E41" s="16">
        <f>IF(((E36-E38)*(E39)+(E40))&lt;0,0,(E36-E38)*(E39)+(E40))</f>
        <v>148000</v>
      </c>
    </row>
    <row r="42" spans="2:6" x14ac:dyDescent="0.2">
      <c r="B42" s="11" t="s">
        <v>1</v>
      </c>
      <c r="C42" s="39" t="s">
        <v>65</v>
      </c>
      <c r="D42" s="11"/>
      <c r="E42" s="16">
        <f>E30</f>
        <v>145000</v>
      </c>
    </row>
    <row r="43" spans="2:6" x14ac:dyDescent="0.2">
      <c r="B43" s="11" t="s">
        <v>0</v>
      </c>
      <c r="C43" s="17" t="s">
        <v>60</v>
      </c>
      <c r="D43" s="17"/>
      <c r="E43" s="19">
        <f>IF(E41&lt;0,0,E41-E42)</f>
        <v>3000</v>
      </c>
    </row>
    <row r="44" spans="2:6" x14ac:dyDescent="0.2">
      <c r="B44" s="11"/>
      <c r="C44" s="11"/>
      <c r="D44" s="11"/>
      <c r="E44" s="16"/>
    </row>
    <row r="45" spans="2:6" x14ac:dyDescent="0.2">
      <c r="B45" s="11"/>
      <c r="C45" s="26" t="s">
        <v>71</v>
      </c>
      <c r="D45" s="26"/>
      <c r="E45" s="27">
        <f>IF(E43&lt;0,E32,IF(E32&lt;0,0,E32+E43))</f>
        <v>15083.333333333334</v>
      </c>
    </row>
    <row r="48" spans="2:6" x14ac:dyDescent="0.2">
      <c r="C48" s="49" t="s">
        <v>21</v>
      </c>
      <c r="D48" s="49"/>
      <c r="E48" s="49"/>
      <c r="F48" s="49"/>
    </row>
    <row r="49" spans="3:8" x14ac:dyDescent="0.2">
      <c r="C49" s="29" t="s">
        <v>12</v>
      </c>
      <c r="D49" s="29" t="s">
        <v>11</v>
      </c>
      <c r="E49" s="30" t="s">
        <v>10</v>
      </c>
      <c r="F49" s="29" t="s">
        <v>9</v>
      </c>
      <c r="G49" s="21"/>
    </row>
    <row r="50" spans="3:8" x14ac:dyDescent="0.2">
      <c r="C50" s="33">
        <v>0</v>
      </c>
      <c r="D50" s="33">
        <v>0</v>
      </c>
      <c r="E50" s="34">
        <v>0</v>
      </c>
      <c r="F50" s="33">
        <v>0</v>
      </c>
      <c r="G50" s="21"/>
    </row>
    <row r="51" spans="3:8" x14ac:dyDescent="0.2">
      <c r="C51" s="31">
        <v>50001</v>
      </c>
      <c r="D51" s="31">
        <v>0</v>
      </c>
      <c r="E51" s="32">
        <v>0.18</v>
      </c>
      <c r="F51" s="31">
        <v>50000</v>
      </c>
      <c r="G51" s="21"/>
    </row>
    <row r="52" spans="3:8" x14ac:dyDescent="0.2">
      <c r="C52" s="33">
        <v>100001</v>
      </c>
      <c r="D52" s="33">
        <v>9000</v>
      </c>
      <c r="E52" s="34">
        <v>0.25</v>
      </c>
      <c r="F52" s="33">
        <v>100000</v>
      </c>
      <c r="G52" s="21"/>
    </row>
    <row r="53" spans="3:8" x14ac:dyDescent="0.2">
      <c r="C53" s="31">
        <v>300001</v>
      </c>
      <c r="D53" s="31">
        <v>59000</v>
      </c>
      <c r="E53" s="32">
        <v>0.28000000000000003</v>
      </c>
      <c r="F53" s="31">
        <v>300000</v>
      </c>
      <c r="G53" s="21"/>
    </row>
    <row r="54" spans="3:8" x14ac:dyDescent="0.2">
      <c r="C54" s="33">
        <v>500001</v>
      </c>
      <c r="D54" s="33">
        <v>115000</v>
      </c>
      <c r="E54" s="34">
        <v>0.3</v>
      </c>
      <c r="F54" s="33">
        <v>500000</v>
      </c>
      <c r="G54" s="21"/>
    </row>
    <row r="55" spans="3:8" x14ac:dyDescent="0.2">
      <c r="C55" s="31">
        <v>800001</v>
      </c>
      <c r="D55" s="31">
        <v>205000</v>
      </c>
      <c r="E55" s="32">
        <v>0.32</v>
      </c>
      <c r="F55" s="31">
        <v>800000</v>
      </c>
      <c r="G55" s="21"/>
    </row>
    <row r="56" spans="3:8" x14ac:dyDescent="0.2">
      <c r="C56" s="33">
        <v>1500001</v>
      </c>
      <c r="D56" s="33">
        <v>429000</v>
      </c>
      <c r="E56" s="34">
        <v>0.37</v>
      </c>
      <c r="F56" s="33">
        <v>1500000</v>
      </c>
      <c r="G56" s="21"/>
    </row>
    <row r="58" spans="3:8" x14ac:dyDescent="0.2">
      <c r="C58" s="38" t="s">
        <v>17</v>
      </c>
    </row>
    <row r="59" spans="3:8" ht="39" customHeight="1" x14ac:dyDescent="0.2">
      <c r="C59" s="50" t="s">
        <v>19</v>
      </c>
      <c r="D59" s="50"/>
      <c r="E59" s="50"/>
      <c r="F59" s="50"/>
      <c r="G59" s="36"/>
      <c r="H59" s="36"/>
    </row>
    <row r="60" spans="3:8" ht="12.75" customHeight="1" x14ac:dyDescent="0.2">
      <c r="C60" s="50"/>
      <c r="D60" s="50"/>
      <c r="E60" s="50"/>
      <c r="F60" s="50"/>
      <c r="G60" s="36"/>
      <c r="H60" s="36"/>
    </row>
    <row r="61" spans="3:8" x14ac:dyDescent="0.2">
      <c r="C61" s="50"/>
      <c r="D61" s="50"/>
      <c r="E61" s="50"/>
      <c r="F61" s="50"/>
    </row>
    <row r="62" spans="3:8" x14ac:dyDescent="0.2">
      <c r="C62" s="38" t="s">
        <v>18</v>
      </c>
    </row>
    <row r="63" spans="3:8" ht="14.1" customHeight="1" x14ac:dyDescent="0.2">
      <c r="C63" s="51" t="s">
        <v>20</v>
      </c>
      <c r="D63" s="51"/>
      <c r="E63" s="51"/>
      <c r="F63" s="51"/>
    </row>
    <row r="64" spans="3:8" x14ac:dyDescent="0.2">
      <c r="C64" s="51"/>
      <c r="D64" s="51"/>
      <c r="E64" s="51"/>
      <c r="F64" s="51"/>
    </row>
    <row r="65" spans="3:6" x14ac:dyDescent="0.2">
      <c r="C65" s="51"/>
      <c r="D65" s="51"/>
      <c r="E65" s="51"/>
      <c r="F65" s="51"/>
    </row>
    <row r="66" spans="3:6" x14ac:dyDescent="0.2">
      <c r="C66" s="51"/>
      <c r="D66" s="51"/>
      <c r="E66" s="51"/>
      <c r="F66" s="51"/>
    </row>
    <row r="67" spans="3:6" x14ac:dyDescent="0.2">
      <c r="C67" s="51"/>
      <c r="D67" s="51"/>
      <c r="E67" s="51"/>
      <c r="F67" s="51"/>
    </row>
    <row r="68" spans="3:6" x14ac:dyDescent="0.2">
      <c r="C68" s="51"/>
      <c r="D68" s="51"/>
      <c r="E68" s="51"/>
      <c r="F68" s="51"/>
    </row>
    <row r="69" spans="3:6" x14ac:dyDescent="0.2">
      <c r="C69" s="51"/>
      <c r="D69" s="51"/>
      <c r="E69" s="51"/>
      <c r="F69" s="51"/>
    </row>
  </sheetData>
  <sheetProtection algorithmName="SHA-512" hashValue="E49jdwFdySPR2dU+vHNsfikvDlyW6GlosDkMS4K0BM3H9Q4JO0HGP5hIS3d2GUITgJJXMGayKFQWbdKymT6qZA==" saltValue="a9IGRMsY6qsghiP2R8Jv6Q==" spinCount="100000" sheet="1" objects="1" scenarios="1" selectLockedCells="1"/>
  <mergeCells count="8">
    <mergeCell ref="C63:F69"/>
    <mergeCell ref="C48:F48"/>
    <mergeCell ref="C59:F61"/>
    <mergeCell ref="C5:E5"/>
    <mergeCell ref="C6:C7"/>
    <mergeCell ref="D6:D7"/>
    <mergeCell ref="E6:E7"/>
    <mergeCell ref="F13:K13"/>
  </mergeCells>
  <pageMargins left="1.1417322834645669" right="0.55118110236220474" top="0.33" bottom="0.55000000000000004" header="0.51181102362204722" footer="0.51181102362204722"/>
  <pageSetup scale="67" orientation="portrait" horizontalDpi="120" verticalDpi="14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EB6E393-294A-4591-A1D0-E4065CA92D75}">
  <ds:schemaRefs>
    <ds:schemaRef ds:uri="http://schemas.microsoft.com/sharepoint/v3/contenttype/forms"/>
  </ds:schemaRefs>
</ds:datastoreItem>
</file>

<file path=customXml/itemProps2.xml><?xml version="1.0" encoding="utf-8"?>
<ds:datastoreItem xmlns:ds="http://schemas.openxmlformats.org/officeDocument/2006/customXml" ds:itemID="{09197E28-718D-44B8-81A4-C76272D57CB0}">
  <ds:schemaRefs/>
</ds:datastoreItem>
</file>

<file path=customXml/itemProps3.xml><?xml version="1.0" encoding="utf-8"?>
<ds:datastoreItem xmlns:ds="http://schemas.openxmlformats.org/officeDocument/2006/customXml" ds:itemID="{7842B9BB-AD2C-4279-B486-44F861438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924518-4DE4-412C-BA30-983D2136AC1D}">
  <ds:schemaRefs>
    <ds:schemaRef ds:uri="http://purl.org/dc/dcmitype/"/>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71037282-4172-42af-8e02-c41ee92b0631"/>
    <ds:schemaRef ds:uri="http://schemas.microsoft.com/office/infopath/2007/PartnerControl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Average Tax Calculation</vt:lpstr>
      <vt:lpstr>Normal Tax Calculation </vt:lpstr>
      <vt:lpstr>'Average Tax Calculation'!Print_Area</vt:lpstr>
      <vt:lpstr>'Normal Tax Calculation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2015-04-21T06:51:32Z</cp:lastPrinted>
  <dcterms:created xsi:type="dcterms:W3CDTF">2014-02-05T09:47:07Z</dcterms:created>
  <dcterms:modified xsi:type="dcterms:W3CDTF">2022-03-29T06:31:52Z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