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sage365.sharepoint.com/sites/za/pd/Compliance/PayrollAfrica/Zambia/"/>
    </mc:Choice>
  </mc:AlternateContent>
  <xr:revisionPtr revIDLastSave="8" documentId="13_ncr:1_{AD942FBA-22A9-4614-AD69-8CB4B911BE0C}" xr6:coauthVersionLast="46" xr6:coauthVersionMax="47" xr10:uidLastSave="{10D21C43-5BAB-4412-893A-D58D6F88061C}"/>
  <bookViews>
    <workbookView xWindow="-10944" yWindow="4308" windowWidth="17280" windowHeight="9060" activeTab="1"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5" l="1"/>
  <c r="B27" i="15" s="1"/>
  <c r="C27" i="15"/>
  <c r="D27" i="15" s="1"/>
  <c r="C25" i="15"/>
  <c r="B26" i="15" s="1"/>
  <c r="B33" i="16"/>
  <c r="B34" i="16"/>
  <c r="B35" i="16"/>
  <c r="G21" i="16"/>
  <c r="B28" i="15" l="1"/>
  <c r="D28" i="15" s="1"/>
  <c r="D26" i="15"/>
  <c r="D25" i="15"/>
  <c r="G21" i="17"/>
  <c r="B51" i="17" l="1"/>
  <c r="G45" i="17"/>
  <c r="G47" i="17" s="1"/>
  <c r="G41" i="17"/>
  <c r="G43" i="17" s="1"/>
  <c r="G30" i="17"/>
  <c r="G23" i="17"/>
  <c r="D66" i="17" l="1"/>
  <c r="F66" i="17" s="1"/>
  <c r="D65" i="17"/>
  <c r="D68" i="17"/>
  <c r="D67" i="17"/>
  <c r="F67" i="17" s="1"/>
  <c r="G24" i="17"/>
  <c r="F68" i="17"/>
  <c r="D57" i="17" l="1"/>
  <c r="F57" i="17" s="1"/>
  <c r="D56" i="17"/>
  <c r="D59" i="17"/>
  <c r="F59" i="17" s="1"/>
  <c r="D58" i="17"/>
  <c r="F58" i="17" s="1"/>
  <c r="D69" i="17"/>
  <c r="F65" i="17"/>
  <c r="F69" i="17" s="1"/>
  <c r="G17" i="16"/>
  <c r="F56" i="17" l="1"/>
  <c r="F60" i="17" s="1"/>
  <c r="G26" i="17" s="1"/>
  <c r="D60" i="17"/>
  <c r="G27" i="17"/>
  <c r="G32" i="17" s="1"/>
  <c r="D33" i="16"/>
  <c r="F33" i="16" s="1"/>
  <c r="D35" i="16"/>
  <c r="F35" i="16" s="1"/>
  <c r="D34" i="16"/>
  <c r="F34" i="16" s="1"/>
  <c r="D32" i="16"/>
  <c r="F32" i="16" s="1"/>
  <c r="G28" i="17" l="1"/>
  <c r="G33" i="17" s="1"/>
  <c r="F36" i="16"/>
  <c r="G19" i="16" s="1"/>
  <c r="G20" i="16" s="1"/>
  <c r="G22" i="16" s="1"/>
  <c r="D36" i="16"/>
  <c r="G34" i="17" l="1"/>
  <c r="G24" i="16"/>
  <c r="G26" i="16" s="1"/>
  <c r="F27" i="15"/>
  <c r="F28" i="15"/>
  <c r="F26" i="15"/>
  <c r="G39" i="17" l="1"/>
  <c r="G35" i="17"/>
  <c r="G37" i="17" s="1"/>
  <c r="G49" i="17" s="1"/>
  <c r="F25" i="15"/>
  <c r="F29" i="15" s="1"/>
  <c r="D29" i="15"/>
  <c r="F15" i="15" l="1"/>
  <c r="F17" i="15" s="1"/>
  <c r="F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3"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<sst xmlns="http://schemas.openxmlformats.org/spreadsheetml/2006/main" count="93" uniqueCount="57">
  <si>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</si>
  <si>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</si>
  <si>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</si>
  <si>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</si>
  <si>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</si>
  <si>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</si>
  <si>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</si>
  <si>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</si>
  <si>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</si>
  <si>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</si>
  <si>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Tax as per tax tables</t>
  </si>
  <si>
    <t>Is employee disabled?</t>
  </si>
  <si>
    <t>Taxable Pay</t>
  </si>
  <si>
    <t>Number of months worked in the tax year</t>
  </si>
  <si>
    <r>
      <t xml:space="preserve">Annual Tax </t>
    </r>
    <r>
      <rPr>
        <i/>
        <sz val="10"/>
        <color theme="0" tint="-0.499984740745262"/>
        <rFont val="Calibri"/>
        <family val="2"/>
        <scheme val="minor"/>
      </rPr>
      <t>as per tax tables</t>
    </r>
  </si>
  <si>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</si>
  <si>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</si>
  <si>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</si>
  <si>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</si>
  <si>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</si>
  <si>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</si>
  <si>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r>
      <t xml:space="preserve">YTD+ Tax </t>
    </r>
    <r>
      <rPr>
        <i/>
        <sz val="10"/>
        <color theme="0" tint="-0.499984740745262"/>
        <rFont val="Calibri"/>
        <family val="2"/>
        <scheme val="minor"/>
      </rPr>
      <t>de-annualised</t>
    </r>
  </si>
  <si>
    <t>Current Tax on Qualifying Gratuity</t>
  </si>
  <si>
    <t>Excess YTD+ tax credit not used after normal tax</t>
  </si>
  <si>
    <t>Current normal tax</t>
  </si>
  <si>
    <r>
      <t xml:space="preserve">Annualised taxable pay </t>
    </r>
    <r>
      <rPr>
        <i/>
        <sz val="10"/>
        <color theme="0" tint="-0.499984740745262"/>
        <rFont val="Calibri"/>
        <family val="2"/>
        <scheme val="minor"/>
      </rPr>
      <t>- normal income</t>
    </r>
  </si>
  <si>
    <t>Tax After Tax credit</t>
  </si>
  <si>
    <t>Less Disability tax credit</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</si>
  <si>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</si>
  <si>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</si>
  <si>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</si>
  <si>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</si>
  <si>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</si>
  <si>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</si>
  <si>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</si>
  <si>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</si>
  <si>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</si>
  <si>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</si>
  <si>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</si>
  <si>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</si>
  <si>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</si>
  <si>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</si>
  <si>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</si>
  <si>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</si>
  <si>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</si>
  <si>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</si>
  <si>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</si>
  <si>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r>
      <t xml:space="preserve">Number of </t>
    </r>
    <r>
      <rPr>
        <u/>
        <sz val="11"/>
        <rFont val="Calibri"/>
        <family val="2"/>
        <scheme val="minor"/>
      </rPr>
      <t>months</t>
    </r>
    <r>
      <rPr>
        <sz val="11"/>
        <rFont val="Calibri"/>
        <family val="2"/>
        <scheme val="minor"/>
      </rPr>
      <t xml:space="preserve"> worked in the tax year</t>
    </r>
  </si>
  <si>
    <t>Tax credit</t>
  </si>
  <si>
    <t xml:space="preserve">Less Actual credit </t>
  </si>
  <si>
    <t>ZMK</t>
  </si>
  <si>
    <t>Monthly tax table</t>
  </si>
  <si>
    <t>Taxable pay</t>
  </si>
  <si>
    <t>Annual tax table</t>
  </si>
  <si>
    <r>
      <rPr>
        <sz val="11"/>
        <color rgb="FF0070C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</si>
  <si>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YTD\Annual Tax Calculation - 2021</t>
  </si>
  <si>
    <t>Monthly Tax Calculation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</si>
</sst>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u/>
      <sz val="11"/>
      <name val="Calibri"/>
      <family val="2"/>
      <scheme val="minor"/>
    </font>
    <font>
      <i/>
      <sz val="10"/>
      <color theme="0" tint="-0.34998626667073579"/>
      <name val="Calibri"/>
      <family val="2"/>
      <scheme val="minor"/>
    </font>
    <font>
      <sz val="11"/>
      <color rgb="FF0070C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9" fillId="0" borderId="0" applyFont="0" applyFill="0" applyBorder="0" applyAlignment="0" applyProtection="0"/>
  </cellStyleXfs>
  <cellXfs count="109">
    <xf numFmtId="0" fontId="0" fillId="0" borderId="0" xfId="0"/>
    <xf numFmtId="0" fontId="2" fillId="0" borderId="0" xfId="0" applyFont="1" applyFill="1" applyBorder="1" applyAlignment="1">
      <alignment horizontal="center" vertical="center" wrapText="1"/>
    </xf>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7" fillId="0" borderId="0" xfId="0" applyNumberFormat="1" applyFont="1" applyFill="1" applyBorder="1" applyProtection="1"/>
    <xf numFmtId="4" fontId="9" fillId="0" borderId="0" xfId="0" applyNumberFormat="1" applyFont="1" applyFill="1" applyBorder="1" applyProtection="1"/>
    <xf numFmtId="0" fontId="8" fillId="0" borderId="0" xfId="0" applyFont="1" applyAlignment="1" applyProtection="1">
      <alignment horizontal="right"/>
    </xf>
    <xf numFmtId="4" fontId="9" fillId="2" borderId="6" xfId="0" applyNumberFormat="1" applyFont="1" applyFill="1" applyBorder="1" applyAlignment="1" applyProtection="1">
      <alignment vertical="center"/>
    </xf>
    <xf numFmtId="4" fontId="9" fillId="0" borderId="6" xfId="0" applyNumberFormat="1" applyFont="1" applyBorder="1" applyProtection="1"/>
    <xf numFmtId="164" fontId="9" fillId="0" borderId="6" xfId="0" applyNumberFormat="1" applyFont="1" applyBorder="1" applyAlignment="1" applyProtection="1">
      <alignment horizontal="center"/>
    </xf>
    <xf numFmtId="4" fontId="9" fillId="2" borderId="2" xfId="0" applyNumberFormat="1" applyFont="1" applyFill="1" applyBorder="1" applyAlignment="1" applyProtection="1">
      <alignment vertical="center"/>
    </xf>
    <xf numFmtId="4" fontId="9" fillId="0" borderId="2" xfId="0" applyNumberFormat="1" applyFont="1" applyBorder="1" applyProtection="1"/>
    <xf numFmtId="164" fontId="9" fillId="0" borderId="2" xfId="0" applyNumberFormat="1" applyFont="1" applyBorder="1" applyAlignment="1" applyProtection="1">
      <alignment horizontal="center"/>
    </xf>
    <xf numFmtId="4" fontId="9" fillId="2" borderId="2" xfId="0" applyNumberFormat="1" applyFont="1" applyFill="1" applyBorder="1" applyAlignment="1" applyProtection="1">
      <alignment horizontal="right" vertical="center"/>
    </xf>
    <xf numFmtId="0" fontId="9" fillId="0" borderId="0" xfId="0" applyFont="1" applyProtection="1"/>
    <xf numFmtId="4" fontId="7" fillId="0" borderId="3" xfId="0" applyNumberFormat="1" applyFont="1" applyBorder="1" applyProtection="1"/>
    <xf numFmtId="164" fontId="7" fillId="0" borderId="1" xfId="0" applyNumberFormat="1" applyFont="1" applyBorder="1" applyAlignment="1" applyProtection="1">
      <alignment horizontal="center"/>
    </xf>
    <xf numFmtId="0" fontId="10" fillId="0" borderId="0" xfId="0" applyFont="1" applyBorder="1" applyProtection="1"/>
    <xf numFmtId="0" fontId="1" fillId="0" borderId="0" xfId="0" applyFont="1" applyAlignment="1" applyProtection="1">
      <alignment horizontal="right"/>
    </xf>
    <xf numFmtId="0" fontId="1" fillId="0" borderId="0" xfId="0" quotePrefix="1" applyFont="1" applyAlignment="1" applyProtection="1">
      <alignment horizontal="right"/>
    </xf>
    <xf numFmtId="0" fontId="7" fillId="0" borderId="0" xfId="0" applyFont="1" applyBorder="1" applyProtection="1"/>
    <xf numFmtId="4" fontId="11" fillId="0" borderId="0" xfId="0" applyNumberFormat="1" applyFont="1" applyProtection="1"/>
    <xf numFmtId="0" fontId="5" fillId="0" borderId="0" xfId="0" applyFont="1" applyProtection="1"/>
    <xf numFmtId="0" fontId="9" fillId="0" borderId="0" xfId="0" applyFont="1" applyAlignment="1" applyProtection="1">
      <alignment vertical="center"/>
    </xf>
    <xf numFmtId="2" fontId="0" fillId="0" borderId="0" xfId="0" applyNumberFormat="1" applyFont="1" applyFill="1" applyAlignment="1" applyProtection="1">
      <alignment vertical="center"/>
    </xf>
    <xf numFmtId="1" fontId="18" fillId="0" borderId="0" xfId="0" applyNumberFormat="1" applyFont="1" applyFill="1" applyAlignment="1" applyProtection="1">
      <alignment horizontal="center" vertical="center"/>
    </xf>
    <xf numFmtId="2" fontId="21" fillId="0" borderId="0" xfId="0" applyNumberFormat="1" applyFont="1" applyFill="1" applyBorder="1" applyAlignment="1" applyProtection="1">
      <alignment horizontal="right" vertical="center"/>
    </xf>
    <xf numFmtId="0" fontId="3" fillId="0" borderId="0" xfId="0" applyFont="1" applyBorder="1" applyAlignment="1" applyProtection="1">
      <alignment vertical="center"/>
    </xf>
    <xf numFmtId="2" fontId="21" fillId="3" borderId="0" xfId="0" applyNumberFormat="1" applyFont="1" applyFill="1" applyBorder="1" applyAlignment="1" applyProtection="1">
      <alignment horizontal="right" vertical="center"/>
    </xf>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9" fontId="9" fillId="0" borderId="0" xfId="1" applyFont="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0" fontId="0" fillId="0" borderId="0" xfId="0" applyFont="1" applyFill="1" applyAlignment="1" applyProtection="1">
      <alignment vertical="center"/>
    </xf>
    <xf numFmtId="0" fontId="0" fillId="0" borderId="0" xfId="0" applyFont="1" applyFill="1" applyAlignment="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10" fillId="0" borderId="0" xfId="0" applyNumberFormat="1" applyFont="1" applyFill="1" applyBorder="1" applyAlignment="1" applyProtection="1">
      <alignment vertical="center"/>
    </xf>
    <xf numFmtId="4" fontId="7" fillId="0" borderId="4" xfId="0" applyNumberFormat="1" applyFont="1" applyFill="1" applyBorder="1" applyAlignment="1" applyProtection="1">
      <alignment vertical="center"/>
    </xf>
    <xf numFmtId="4" fontId="9" fillId="0" borderId="6" xfId="0" applyNumberFormat="1" applyFont="1" applyBorder="1" applyAlignment="1" applyProtection="1">
      <alignment vertical="center"/>
    </xf>
    <xf numFmtId="164" fontId="9" fillId="0" borderId="6" xfId="0" applyNumberFormat="1" applyFont="1" applyBorder="1" applyAlignment="1" applyProtection="1">
      <alignment horizontal="center" vertical="center"/>
    </xf>
    <xf numFmtId="4" fontId="9" fillId="0" borderId="2" xfId="0" applyNumberFormat="1" applyFont="1" applyBorder="1" applyAlignment="1" applyProtection="1">
      <alignment vertical="center"/>
    </xf>
    <xf numFmtId="164" fontId="9" fillId="0" borderId="2" xfId="0" applyNumberFormat="1" applyFont="1" applyBorder="1" applyAlignment="1" applyProtection="1">
      <alignment horizontal="center"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2" fontId="18" fillId="0" borderId="0" xfId="0" applyNumberFormat="1" applyFont="1" applyBorder="1" applyAlignment="1" applyProtection="1">
      <alignment horizontal="right" vertical="center"/>
    </xf>
    <xf numFmtId="0" fontId="0" fillId="0" borderId="0" xfId="0" applyFont="1" applyBorder="1" applyAlignment="1" applyProtection="1">
      <alignment vertical="center"/>
    </xf>
    <xf numFmtId="2" fontId="18" fillId="0" borderId="0" xfId="0" applyNumberFormat="1" applyFont="1" applyFill="1" applyBorder="1" applyAlignment="1" applyProtection="1">
      <alignment horizontal="right" vertical="center"/>
    </xf>
    <xf numFmtId="2" fontId="0" fillId="0" borderId="0" xfId="0" applyNumberFormat="1" applyFont="1" applyFill="1" applyBorder="1" applyAlignment="1" applyProtection="1">
      <alignment vertical="center"/>
    </xf>
    <xf numFmtId="0" fontId="1" fillId="0" borderId="0" xfId="0" quotePrefix="1" applyFont="1" applyFill="1" applyAlignment="1" applyProtection="1">
      <alignment horizontal="right" vertical="center"/>
    </xf>
    <xf numFmtId="0" fontId="10" fillId="0" borderId="0" xfId="0" applyFont="1" applyFill="1" applyBorder="1" applyAlignment="1" applyProtection="1">
      <alignment vertical="center"/>
    </xf>
    <xf numFmtId="4" fontId="23" fillId="0" borderId="0" xfId="0" applyNumberFormat="1" applyFont="1" applyFill="1" applyBorder="1" applyAlignment="1" applyProtection="1">
      <alignment vertical="center"/>
    </xf>
    <xf numFmtId="4" fontId="0" fillId="0" borderId="0" xfId="0" applyNumberFormat="1" applyFont="1" applyAlignment="1" applyProtection="1">
      <alignment vertical="center"/>
    </xf>
    <xf numFmtId="0" fontId="22" fillId="0" borderId="0"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0" fillId="0" borderId="0" xfId="0" applyFont="1" applyAlignment="1" applyProtection="1">
      <alignment horizontal="left"/>
    </xf>
    <xf numFmtId="0" fontId="22" fillId="0" borderId="0" xfId="0" applyFont="1" applyBorder="1" applyAlignment="1" applyProtection="1">
      <alignment vertical="center"/>
    </xf>
    <xf numFmtId="0" fontId="24" fillId="0" borderId="0" xfId="0" applyFont="1" applyBorder="1" applyAlignment="1" applyProtection="1">
      <alignment vertical="center" wrapText="1"/>
    </xf>
    <xf numFmtId="0" fontId="4" fillId="0" borderId="0" xfId="0" applyFont="1" applyAlignment="1" applyProtection="1">
      <alignment horizontal="right"/>
    </xf>
    <xf numFmtId="1" fontId="18" fillId="4" borderId="0" xfId="0" applyNumberFormat="1" applyFont="1" applyFill="1" applyAlignment="1" applyProtection="1">
      <alignment horizontal="center" vertical="center"/>
      <protection locked="0"/>
    </xf>
    <xf numFmtId="4" fontId="9" fillId="4" borderId="7" xfId="0" applyNumberFormat="1" applyFont="1" applyFill="1" applyBorder="1" applyAlignment="1" applyProtection="1">
      <alignment vertical="center"/>
      <protection locked="0"/>
    </xf>
    <xf numFmtId="4" fontId="7" fillId="0" borderId="0" xfId="0" applyNumberFormat="1" applyFont="1" applyBorder="1" applyProtection="1"/>
    <xf numFmtId="164" fontId="7" fillId="0" borderId="0" xfId="0" applyNumberFormat="1" applyFont="1" applyBorder="1" applyAlignment="1" applyProtection="1">
      <alignment horizontal="center"/>
    </xf>
    <xf numFmtId="0" fontId="0" fillId="0" borderId="0" xfId="0" applyFont="1" applyFill="1" applyBorder="1" applyProtection="1"/>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9" fontId="9" fillId="0" borderId="6" xfId="0" applyNumberFormat="1" applyFont="1" applyBorder="1" applyAlignment="1" applyProtection="1">
      <alignment horizontal="center"/>
    </xf>
    <xf numFmtId="9" fontId="9" fillId="0" borderId="2" xfId="0" applyNumberFormat="1" applyFont="1" applyBorder="1" applyAlignment="1" applyProtection="1">
      <alignment horizontal="center"/>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1" fontId="18" fillId="4" borderId="0" xfId="0" applyNumberFormat="1" applyFont="1" applyFill="1" applyAlignment="1" applyProtection="1">
      <alignment horizontal="center" vertical="center"/>
    </xf>
    <xf numFmtId="4" fontId="7" fillId="5" borderId="0" xfId="0" applyNumberFormat="1" applyFont="1" applyFill="1" applyBorder="1" applyAlignment="1" applyProtection="1">
      <alignment horizontal="center" vertical="center"/>
    </xf>
    <xf numFmtId="4" fontId="9" fillId="4" borderId="0" xfId="0" applyNumberFormat="1" applyFont="1" applyFill="1" applyBorder="1" applyAlignment="1" applyProtection="1">
      <alignment vertical="center"/>
    </xf>
    <xf numFmtId="4" fontId="9" fillId="4" borderId="7" xfId="0" applyNumberFormat="1" applyFont="1" applyFill="1" applyBorder="1" applyAlignment="1" applyProtection="1">
      <alignment vertical="center"/>
    </xf>
    <xf numFmtId="0" fontId="27" fillId="0" borderId="0" xfId="0" applyFont="1" applyBorder="1" applyAlignment="1" applyProtection="1">
      <alignment vertical="center"/>
    </xf>
    <xf numFmtId="4" fontId="9" fillId="0" borderId="7" xfId="0" applyNumberFormat="1" applyFont="1" applyFill="1" applyBorder="1" applyAlignment="1" applyProtection="1">
      <alignment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0" fontId="28" fillId="0" borderId="0" xfId="0" applyFont="1" applyBorder="1" applyAlignment="1" applyProtection="1">
      <alignment horizontal="left" vertical="center" wrapText="1"/>
    </xf>
    <xf numFmtId="4" fontId="2" fillId="0" borderId="0"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57785</xdr:colOff>
      <xdr:row>5</xdr:row>
      <xdr:rowOff>49530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57785</xdr:colOff>
      <xdr:row>3</xdr:row>
      <xdr:rowOff>52705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7"/>
  <sheetViews>
    <sheetView showGridLines="0" topLeftCell="A4" zoomScaleNormal="100" zoomScaleSheetLayoutView="100" workbookViewId="0">
      <selection activeCell="F16" sqref="F16"/>
    </sheetView>
  </sheetViews>
  <sheetFormatPr defaultColWidth="9.21875" defaultRowHeight="13.8" x14ac:dyDescent="0.3"/>
  <cols>
    <col min="1" max="1" width="8.5546875" style="12" customWidth="1"/>
    <col min="2" max="2" width="16.21875" style="13" customWidth="1"/>
    <col min="3" max="5" width="21.5546875" style="13" customWidth="1"/>
    <col min="6" max="6" width="17.77734375" style="13" customWidth="1"/>
    <col min="7" max="13" width="9.21875" style="13"/>
    <col min="14" max="14" width="9.21875" style="13" customWidth="1"/>
    <col min="15" max="16384" width="9.21875" style="13"/>
  </cols>
  <sheetData>
    <row r="1" spans="1:20" s="5" customFormat="1" ht="14.55" x14ac:dyDescent="0.35">
      <c r="A1" s="3"/>
      <c r="B1" s="3"/>
      <c r="C1" s="3"/>
      <c r="D1" s="3"/>
      <c r="E1" s="3"/>
      <c r="F1" s="4"/>
      <c r="G1" s="3"/>
      <c r="H1" s="3"/>
      <c r="I1" s="3"/>
      <c r="J1" s="3"/>
      <c r="K1" s="3"/>
      <c r="L1" s="3"/>
      <c r="M1" s="3"/>
      <c r="N1" s="3"/>
      <c r="O1" s="3"/>
      <c r="P1" s="3"/>
      <c r="Q1" s="3"/>
    </row>
    <row r="2" spans="1:20" s="5" customFormat="1" ht="14.55" x14ac:dyDescent="0.35">
      <c r="A2" s="3"/>
      <c r="B2" s="3"/>
      <c r="C2" s="3"/>
      <c r="D2" s="3"/>
      <c r="E2" s="3"/>
      <c r="F2" s="4"/>
      <c r="G2" s="3"/>
      <c r="H2" s="3"/>
      <c r="I2" s="3"/>
      <c r="J2" s="3"/>
      <c r="K2" s="3"/>
      <c r="L2" s="3"/>
      <c r="M2" s="3"/>
      <c r="N2" s="3"/>
      <c r="O2" s="3"/>
      <c r="P2" s="3"/>
      <c r="Q2" s="3"/>
    </row>
    <row r="3" spans="1:20" s="5" customFormat="1" ht="14.55" x14ac:dyDescent="0.35">
      <c r="A3" s="3"/>
      <c r="B3" s="3"/>
      <c r="C3" s="3"/>
      <c r="D3" s="3"/>
      <c r="E3" s="3"/>
      <c r="F3" s="4"/>
      <c r="G3" s="3"/>
      <c r="H3" s="3"/>
      <c r="I3" s="3"/>
      <c r="J3" s="3"/>
      <c r="K3" s="3"/>
      <c r="L3" s="3"/>
      <c r="M3" s="3"/>
      <c r="N3" s="3"/>
      <c r="O3" s="3"/>
      <c r="P3" s="3"/>
      <c r="Q3" s="3"/>
    </row>
    <row r="4" spans="1:20" s="5" customFormat="1" ht="14.55" x14ac:dyDescent="0.35">
      <c r="A4" s="3"/>
      <c r="B4" s="3"/>
      <c r="C4" s="3"/>
      <c r="D4" s="3"/>
      <c r="E4" s="3"/>
      <c r="F4" s="4"/>
      <c r="G4" s="3"/>
      <c r="H4" s="3"/>
      <c r="I4" s="3"/>
      <c r="J4" s="3"/>
      <c r="K4" s="3"/>
      <c r="L4" s="3"/>
      <c r="M4" s="3"/>
      <c r="N4" s="3"/>
      <c r="O4" s="3"/>
      <c r="P4" s="3"/>
      <c r="Q4" s="3"/>
    </row>
    <row r="5" spans="1:20" s="5" customFormat="1" ht="14.55" x14ac:dyDescent="0.35">
      <c r="A5" s="3"/>
      <c r="B5" s="3"/>
      <c r="C5" s="3"/>
      <c r="D5" s="3"/>
      <c r="E5" s="3"/>
      <c r="F5" s="4"/>
      <c r="G5" s="3"/>
      <c r="H5" s="3"/>
      <c r="I5" s="3"/>
      <c r="J5" s="3"/>
      <c r="K5" s="3"/>
      <c r="L5" s="3"/>
      <c r="M5" s="3"/>
      <c r="N5" s="3"/>
      <c r="O5" s="3"/>
      <c r="P5" s="3"/>
      <c r="Q5" s="3"/>
    </row>
    <row r="6" spans="1:20" s="5" customFormat="1" ht="14.55" x14ac:dyDescent="0.35">
      <c r="A6" s="3"/>
      <c r="B6" s="3"/>
      <c r="C6" s="3"/>
      <c r="D6" s="3"/>
      <c r="E6" s="3"/>
      <c r="F6" s="4"/>
      <c r="G6" s="3"/>
      <c r="H6" s="3"/>
      <c r="I6" s="3"/>
      <c r="J6" s="3"/>
      <c r="K6" s="3"/>
      <c r="L6" s="3"/>
      <c r="M6" s="3"/>
      <c r="N6" s="3"/>
      <c r="O6" s="3"/>
      <c r="P6" s="3"/>
      <c r="Q6" s="3"/>
    </row>
    <row r="7" spans="1:20" s="5" customFormat="1" ht="14.55" x14ac:dyDescent="0.35">
      <c r="A7" s="3"/>
      <c r="B7" s="3"/>
      <c r="C7" s="3"/>
      <c r="D7" s="3"/>
      <c r="E7" s="3"/>
      <c r="F7" s="4"/>
      <c r="G7" s="3"/>
      <c r="H7" s="3"/>
      <c r="I7" s="3"/>
      <c r="J7" s="3"/>
      <c r="K7" s="3"/>
      <c r="L7" s="3"/>
      <c r="M7" s="3"/>
      <c r="N7" s="3"/>
      <c r="O7" s="3"/>
      <c r="P7" s="3"/>
      <c r="Q7" s="3"/>
    </row>
    <row r="8" spans="1:20" s="5" customFormat="1" ht="30" customHeight="1" x14ac:dyDescent="0.65">
      <c r="A8" s="3"/>
      <c r="B8" s="16" t="s">
        <v>56</v>
      </c>
      <c r="C8" s="15"/>
      <c r="D8" s="15"/>
      <c r="E8" s="15"/>
      <c r="F8" s="17" t="s">
        <v>5</v>
      </c>
      <c r="G8" s="3"/>
      <c r="H8" s="3"/>
      <c r="I8" s="3"/>
      <c r="J8" s="3"/>
      <c r="K8" s="3"/>
      <c r="L8" s="3"/>
      <c r="M8" s="3"/>
      <c r="N8" s="3"/>
      <c r="O8" s="3"/>
      <c r="P8" s="3"/>
      <c r="Q8" s="3"/>
      <c r="S8" s="6"/>
      <c r="T8" s="6"/>
    </row>
    <row r="9" spans="1:20" s="5" customFormat="1" ht="15.75" customHeight="1" x14ac:dyDescent="0.35">
      <c r="A9" s="3"/>
      <c r="B9" s="3"/>
      <c r="C9" s="3"/>
      <c r="D9" s="3"/>
      <c r="E9" s="3"/>
      <c r="F9" s="4"/>
      <c r="G9" s="3"/>
      <c r="H9" s="3"/>
      <c r="I9" s="3"/>
      <c r="J9" s="3"/>
      <c r="K9" s="3"/>
      <c r="L9" s="3"/>
      <c r="M9" s="3"/>
      <c r="N9" s="3"/>
      <c r="O9" s="3"/>
      <c r="P9" s="3"/>
      <c r="Q9" s="3"/>
      <c r="S9" s="1"/>
      <c r="T9" s="1"/>
    </row>
    <row r="10" spans="1:20" s="9" customFormat="1" ht="20.25" customHeight="1" x14ac:dyDescent="0.35">
      <c r="A10" s="7"/>
      <c r="B10" s="2" t="s">
        <v>1</v>
      </c>
      <c r="C10" s="2"/>
      <c r="D10" s="2"/>
      <c r="E10" s="2"/>
      <c r="F10" s="8"/>
      <c r="G10" s="7"/>
      <c r="H10" s="7"/>
      <c r="I10" s="7"/>
      <c r="J10" s="7"/>
      <c r="K10" s="7"/>
      <c r="L10" s="7"/>
      <c r="M10" s="7"/>
      <c r="N10" s="7"/>
      <c r="O10" s="7"/>
      <c r="P10" s="7"/>
      <c r="Q10" s="7"/>
      <c r="S10" s="10"/>
      <c r="T10" s="11"/>
    </row>
    <row r="11" spans="1:20" s="9" customFormat="1" ht="20.25" customHeight="1" x14ac:dyDescent="0.35">
      <c r="A11" s="7"/>
      <c r="B11" s="2"/>
      <c r="C11" s="2"/>
      <c r="D11" s="2"/>
      <c r="E11" s="2"/>
      <c r="F11" s="8"/>
      <c r="G11" s="7"/>
      <c r="H11" s="7"/>
      <c r="I11" s="7"/>
      <c r="J11" s="7"/>
      <c r="K11" s="7"/>
      <c r="L11" s="7"/>
      <c r="M11" s="7"/>
      <c r="N11" s="7"/>
      <c r="O11" s="7"/>
      <c r="P11" s="7"/>
      <c r="Q11" s="7"/>
      <c r="S11" s="10"/>
      <c r="T11" s="11"/>
    </row>
    <row r="12" spans="1:20" s="9" customFormat="1" ht="20.25" customHeight="1" x14ac:dyDescent="0.35">
      <c r="A12" s="46"/>
      <c r="B12" s="47"/>
      <c r="C12" s="47"/>
      <c r="D12" s="47"/>
      <c r="E12" s="47"/>
      <c r="F12" s="48" t="s">
        <v>50</v>
      </c>
      <c r="G12" s="7"/>
      <c r="H12" s="7"/>
      <c r="I12" s="7"/>
      <c r="J12" s="7"/>
      <c r="K12" s="7"/>
      <c r="L12" s="7"/>
    </row>
    <row r="13" spans="1:20" s="9" customFormat="1" ht="20.25" customHeight="1" x14ac:dyDescent="0.35">
      <c r="A13" s="58"/>
      <c r="B13" s="53" t="s">
        <v>12</v>
      </c>
      <c r="C13" s="53"/>
      <c r="D13" s="53"/>
      <c r="E13" s="53"/>
      <c r="F13" s="50">
        <v>15060</v>
      </c>
      <c r="G13" s="7"/>
      <c r="H13" s="7"/>
      <c r="I13" s="7"/>
      <c r="J13" s="7"/>
      <c r="K13" s="7"/>
    </row>
    <row r="14" spans="1:20" s="9" customFormat="1" ht="20.25" customHeight="1" x14ac:dyDescent="0.35">
      <c r="A14" s="43"/>
      <c r="B14" s="53"/>
      <c r="C14" s="53"/>
      <c r="D14" s="53"/>
      <c r="E14" s="53"/>
      <c r="F14" s="57"/>
      <c r="G14" s="7"/>
      <c r="H14" s="7"/>
      <c r="I14" s="7"/>
      <c r="J14" s="7"/>
      <c r="K14" s="7"/>
    </row>
    <row r="15" spans="1:20" s="9" customFormat="1" ht="20.25" customHeight="1" x14ac:dyDescent="0.35">
      <c r="A15" s="43"/>
      <c r="B15" s="59" t="s">
        <v>10</v>
      </c>
      <c r="C15" s="59"/>
      <c r="D15" s="59"/>
      <c r="E15" s="59"/>
      <c r="F15" s="57">
        <f>F29</f>
        <v>3890</v>
      </c>
      <c r="G15" s="7"/>
      <c r="H15" s="7"/>
      <c r="I15" s="7"/>
      <c r="J15" s="7"/>
      <c r="K15" s="7"/>
    </row>
    <row r="16" spans="1:20" s="9" customFormat="1" ht="20.25" customHeight="1" x14ac:dyDescent="0.35">
      <c r="A16" s="43"/>
      <c r="B16" s="44" t="s">
        <v>27</v>
      </c>
      <c r="C16" s="45"/>
      <c r="D16" s="45"/>
      <c r="E16" s="45"/>
      <c r="F16" s="50">
        <v>0</v>
      </c>
      <c r="G16" s="7"/>
      <c r="H16" s="7"/>
      <c r="I16" s="7"/>
      <c r="J16" s="7"/>
      <c r="K16" s="7"/>
      <c r="L16" s="7"/>
      <c r="M16" s="7"/>
      <c r="N16" s="7"/>
      <c r="O16" s="7"/>
      <c r="P16" s="7"/>
      <c r="Q16" s="7"/>
    </row>
    <row r="17" spans="1:17" s="9" customFormat="1" ht="20.25" customHeight="1" x14ac:dyDescent="0.35">
      <c r="A17" s="43"/>
      <c r="B17" s="59" t="s">
        <v>26</v>
      </c>
      <c r="C17" s="79"/>
      <c r="D17" s="79"/>
      <c r="E17" s="79"/>
      <c r="F17" s="54">
        <f>IF((F15-F16)&lt;0,0,F15-F16)</f>
        <v>3890</v>
      </c>
      <c r="G17" s="7"/>
      <c r="H17" s="7"/>
      <c r="I17" s="7"/>
      <c r="J17" s="7"/>
      <c r="K17" s="7"/>
      <c r="L17" s="7"/>
      <c r="M17" s="7"/>
      <c r="N17" s="7"/>
      <c r="O17" s="7"/>
      <c r="P17" s="7"/>
      <c r="Q17" s="7"/>
    </row>
    <row r="18" spans="1:17" s="9" customFormat="1" ht="20.25" customHeight="1" x14ac:dyDescent="0.35">
      <c r="A18" s="43"/>
      <c r="B18" s="59"/>
      <c r="C18" s="45"/>
      <c r="D18" s="45"/>
      <c r="E18" s="45"/>
      <c r="F18" s="60"/>
      <c r="G18" s="7"/>
      <c r="H18" s="7"/>
      <c r="I18" s="7"/>
      <c r="J18" s="7"/>
      <c r="K18" s="7"/>
      <c r="L18" s="7"/>
      <c r="M18" s="7"/>
      <c r="N18" s="7"/>
      <c r="O18" s="7"/>
      <c r="P18" s="7"/>
      <c r="Q18" s="7"/>
    </row>
    <row r="19" spans="1:17" s="9" customFormat="1" ht="20.25" customHeight="1" thickBot="1" x14ac:dyDescent="0.4">
      <c r="A19" s="43"/>
      <c r="B19" s="59" t="s">
        <v>7</v>
      </c>
      <c r="C19" s="45"/>
      <c r="D19" s="45"/>
      <c r="E19" s="45"/>
      <c r="F19" s="61">
        <f>F17</f>
        <v>3890</v>
      </c>
      <c r="G19" s="7"/>
      <c r="H19" s="7"/>
      <c r="I19" s="7"/>
      <c r="J19" s="7"/>
      <c r="K19" s="7"/>
      <c r="L19" s="7"/>
      <c r="M19" s="7"/>
      <c r="N19" s="7"/>
      <c r="O19" s="7"/>
      <c r="P19" s="7"/>
      <c r="Q19" s="7"/>
    </row>
    <row r="20" spans="1:17" s="9" customFormat="1" ht="20.25" customHeight="1" thickTop="1" x14ac:dyDescent="0.35">
      <c r="A20" s="43"/>
      <c r="B20" s="59"/>
      <c r="C20" s="45"/>
      <c r="D20" s="45"/>
      <c r="E20" s="45"/>
      <c r="F20" s="57"/>
      <c r="G20" s="7"/>
      <c r="H20" s="7"/>
      <c r="I20" s="7"/>
      <c r="J20" s="7"/>
      <c r="K20" s="7"/>
      <c r="L20" s="7"/>
      <c r="M20" s="7"/>
      <c r="N20" s="7"/>
      <c r="O20" s="7"/>
      <c r="P20" s="7"/>
      <c r="Q20" s="7"/>
    </row>
    <row r="21" spans="1:17" s="5" customFormat="1" ht="19.350000000000001" customHeight="1" x14ac:dyDescent="0.35">
      <c r="A21" s="33"/>
      <c r="B21" s="103"/>
      <c r="C21" s="103"/>
      <c r="D21" s="103"/>
      <c r="E21" s="103"/>
      <c r="F21" s="103"/>
      <c r="G21" s="18"/>
      <c r="H21" s="3"/>
      <c r="I21" s="3"/>
      <c r="J21" s="3"/>
      <c r="K21" s="3"/>
      <c r="L21" s="3"/>
      <c r="M21" s="3"/>
      <c r="N21" s="3"/>
      <c r="O21" s="3"/>
      <c r="P21" s="3"/>
      <c r="Q21" s="3"/>
    </row>
    <row r="22" spans="1:17" s="5" customFormat="1" ht="19.350000000000001" customHeight="1" x14ac:dyDescent="0.35">
      <c r="A22" s="33"/>
      <c r="B22" s="107" t="s">
        <v>51</v>
      </c>
      <c r="C22" s="107"/>
      <c r="D22" s="107"/>
      <c r="E22" s="107"/>
      <c r="F22" s="107"/>
      <c r="G22" s="18"/>
      <c r="H22" s="3"/>
      <c r="I22" s="3"/>
      <c r="J22" s="3"/>
      <c r="K22" s="3"/>
      <c r="L22" s="3"/>
      <c r="M22" s="3"/>
      <c r="N22" s="3"/>
      <c r="O22" s="3"/>
      <c r="P22" s="3"/>
      <c r="Q22" s="3"/>
    </row>
    <row r="23" spans="1:17" s="9" customFormat="1" ht="20.25" customHeight="1" x14ac:dyDescent="0.3">
      <c r="A23" s="46"/>
      <c r="B23" s="104" t="s">
        <v>4</v>
      </c>
      <c r="C23" s="104"/>
      <c r="D23" s="105" t="s">
        <v>33</v>
      </c>
      <c r="E23" s="106" t="s">
        <v>0</v>
      </c>
      <c r="F23" s="105" t="s">
        <v>34</v>
      </c>
      <c r="G23" s="7"/>
      <c r="H23" s="7"/>
      <c r="I23" s="7"/>
      <c r="J23" s="7"/>
      <c r="K23" s="7"/>
      <c r="L23" s="7"/>
      <c r="M23" s="7"/>
      <c r="N23" s="7"/>
      <c r="O23" s="7"/>
      <c r="P23" s="7"/>
      <c r="Q23" s="7"/>
    </row>
    <row r="24" spans="1:17" s="9" customFormat="1" ht="20.25" customHeight="1" x14ac:dyDescent="0.3">
      <c r="A24" s="46"/>
      <c r="B24" s="77" t="s">
        <v>31</v>
      </c>
      <c r="C24" s="77" t="s">
        <v>32</v>
      </c>
      <c r="D24" s="105"/>
      <c r="E24" s="106"/>
      <c r="F24" s="105"/>
      <c r="G24" s="7"/>
      <c r="H24" s="7"/>
      <c r="I24" s="7"/>
      <c r="J24" s="7"/>
      <c r="K24" s="7"/>
      <c r="L24" s="7"/>
      <c r="M24" s="7"/>
      <c r="N24" s="7"/>
      <c r="O24" s="7"/>
      <c r="P24" s="7"/>
      <c r="Q24" s="7"/>
    </row>
    <row r="25" spans="1:17" s="9" customFormat="1" ht="20.25" customHeight="1" x14ac:dyDescent="0.35">
      <c r="A25" s="46"/>
      <c r="B25" s="21">
        <v>0</v>
      </c>
      <c r="C25" s="21">
        <f>'YTD Tax Calc'!C32/12</f>
        <v>4000</v>
      </c>
      <c r="D25" s="62">
        <f>IF(F13&lt;=C25,F13,C25)</f>
        <v>4000</v>
      </c>
      <c r="E25" s="63">
        <v>0</v>
      </c>
      <c r="F25" s="62">
        <f>D25*E25</f>
        <v>0</v>
      </c>
      <c r="G25" s="7"/>
      <c r="H25" s="7"/>
      <c r="I25" s="7"/>
      <c r="J25" s="7"/>
      <c r="K25" s="7"/>
      <c r="L25" s="7"/>
      <c r="M25" s="7"/>
      <c r="N25" s="7"/>
      <c r="O25" s="7"/>
      <c r="P25" s="7"/>
      <c r="Q25" s="7"/>
    </row>
    <row r="26" spans="1:17" s="9" customFormat="1" ht="20.25" customHeight="1" x14ac:dyDescent="0.3">
      <c r="A26" s="46"/>
      <c r="B26" s="24">
        <f>C25+0.01</f>
        <v>4000.01</v>
      </c>
      <c r="C26" s="21">
        <f>'YTD Tax Calc'!C33/12</f>
        <v>4800</v>
      </c>
      <c r="D26" s="64">
        <f>IF(F13&gt;=C26,C26-C25,IF(F13-B26&gt;0,F13-C25,0))</f>
        <v>800</v>
      </c>
      <c r="E26" s="65">
        <v>0.25</v>
      </c>
      <c r="F26" s="62">
        <f t="shared" ref="F26:F28" si="0">D26*E26</f>
        <v>200</v>
      </c>
      <c r="G26" s="7"/>
      <c r="H26" s="7"/>
      <c r="I26" s="7"/>
      <c r="J26" s="7"/>
      <c r="K26" s="7"/>
      <c r="L26" s="7"/>
      <c r="M26" s="7"/>
      <c r="N26" s="7"/>
      <c r="O26" s="7"/>
      <c r="P26" s="7"/>
      <c r="Q26" s="7"/>
    </row>
    <row r="27" spans="1:17" s="9" customFormat="1" ht="20.25" customHeight="1" x14ac:dyDescent="0.3">
      <c r="A27" s="46"/>
      <c r="B27" s="24">
        <f t="shared" ref="B27:B28" si="1">C26+0.01</f>
        <v>4800.01</v>
      </c>
      <c r="C27" s="21">
        <f>'YTD Tax Calc'!C34/12</f>
        <v>6900</v>
      </c>
      <c r="D27" s="64">
        <f>IF(F13&gt;=C27,C27-C26,IF(F13-B27&gt;0,F13-C26,0))</f>
        <v>2100</v>
      </c>
      <c r="E27" s="65">
        <v>0.3</v>
      </c>
      <c r="F27" s="62">
        <f t="shared" si="0"/>
        <v>630</v>
      </c>
      <c r="G27" s="7"/>
      <c r="H27" s="7"/>
      <c r="I27" s="7"/>
      <c r="J27" s="7"/>
      <c r="K27" s="7"/>
      <c r="L27" s="7"/>
      <c r="M27" s="7"/>
      <c r="N27" s="7"/>
      <c r="O27" s="7"/>
      <c r="P27" s="7"/>
      <c r="Q27" s="7"/>
    </row>
    <row r="28" spans="1:17" s="9" customFormat="1" ht="20.25" customHeight="1" x14ac:dyDescent="0.3">
      <c r="A28" s="46"/>
      <c r="B28" s="24">
        <f t="shared" si="1"/>
        <v>6900.01</v>
      </c>
      <c r="C28" s="27" t="s">
        <v>2</v>
      </c>
      <c r="D28" s="64">
        <f>IF(F13&gt;=C28,C28-C27,IF(F13-B28&gt;0,F13-C27,0))</f>
        <v>8160</v>
      </c>
      <c r="E28" s="65">
        <v>0.375</v>
      </c>
      <c r="F28" s="62">
        <f t="shared" si="0"/>
        <v>3060</v>
      </c>
      <c r="G28" s="7"/>
      <c r="H28" s="7"/>
      <c r="I28" s="7"/>
      <c r="J28" s="7"/>
      <c r="K28" s="7"/>
      <c r="L28" s="7"/>
      <c r="M28" s="7"/>
      <c r="N28" s="7"/>
      <c r="O28" s="7"/>
      <c r="P28" s="7"/>
      <c r="Q28" s="7"/>
    </row>
    <row r="29" spans="1:17" s="9" customFormat="1" ht="20.25" customHeight="1" thickBot="1" x14ac:dyDescent="0.35">
      <c r="A29" s="46"/>
      <c r="B29" s="37"/>
      <c r="C29" s="37"/>
      <c r="D29" s="66">
        <f>SUM(D25:D28)</f>
        <v>15060</v>
      </c>
      <c r="E29" s="67"/>
      <c r="F29" s="66">
        <f>SUM(F25:F28)</f>
        <v>3890</v>
      </c>
      <c r="G29" s="7"/>
      <c r="H29" s="7"/>
      <c r="I29" s="7"/>
      <c r="J29" s="7"/>
      <c r="K29" s="7"/>
      <c r="L29" s="7"/>
      <c r="M29" s="7"/>
      <c r="N29" s="7"/>
      <c r="O29" s="7"/>
      <c r="P29" s="7"/>
      <c r="Q29" s="7"/>
    </row>
    <row r="30" spans="1:17" s="9" customFormat="1" ht="20.25" customHeight="1" x14ac:dyDescent="0.3">
      <c r="A30" s="46"/>
      <c r="B30" s="7"/>
      <c r="C30" s="7"/>
      <c r="D30" s="7"/>
      <c r="E30" s="7"/>
      <c r="F30" s="7"/>
      <c r="G30" s="7"/>
      <c r="H30" s="7"/>
      <c r="I30" s="7"/>
      <c r="J30" s="7"/>
      <c r="K30" s="7"/>
      <c r="L30" s="7"/>
      <c r="M30" s="7"/>
      <c r="N30" s="7"/>
      <c r="O30" s="7"/>
      <c r="P30" s="7"/>
      <c r="Q30" s="7"/>
    </row>
    <row r="31" spans="1:17" s="9" customFormat="1" ht="20.25" customHeight="1" x14ac:dyDescent="0.3">
      <c r="A31" s="46"/>
      <c r="B31" s="7"/>
      <c r="C31" s="7"/>
      <c r="D31" s="7"/>
      <c r="E31" s="7"/>
      <c r="F31" s="7"/>
      <c r="G31" s="7"/>
      <c r="H31" s="7"/>
      <c r="I31" s="7"/>
      <c r="J31" s="7"/>
      <c r="K31" s="7"/>
      <c r="L31" s="7"/>
      <c r="M31" s="7"/>
      <c r="N31" s="7"/>
      <c r="O31" s="7"/>
      <c r="P31" s="7"/>
      <c r="Q31" s="7"/>
    </row>
    <row r="32" spans="1:17" s="5" customFormat="1" ht="20.25" customHeight="1" x14ac:dyDescent="0.3">
      <c r="A32" s="14"/>
      <c r="B32" s="101" t="s">
        <v>54</v>
      </c>
      <c r="C32" s="102"/>
      <c r="D32" s="102"/>
      <c r="E32" s="102"/>
      <c r="F32" s="102"/>
      <c r="G32" s="3"/>
      <c r="H32" s="3"/>
      <c r="I32" s="3"/>
      <c r="J32" s="3"/>
      <c r="K32" s="3"/>
      <c r="L32" s="3"/>
      <c r="M32" s="3"/>
      <c r="N32" s="3"/>
      <c r="O32" s="3"/>
      <c r="P32" s="3"/>
      <c r="Q32" s="3"/>
    </row>
    <row r="33" spans="1:17" s="5" customFormat="1" ht="20.25" customHeight="1" x14ac:dyDescent="0.3">
      <c r="A33" s="14"/>
      <c r="B33" s="102"/>
      <c r="C33" s="102"/>
      <c r="D33" s="102"/>
      <c r="E33" s="102"/>
      <c r="F33" s="102"/>
      <c r="G33" s="3"/>
      <c r="H33" s="3"/>
      <c r="I33" s="3"/>
      <c r="J33" s="3"/>
      <c r="K33" s="3"/>
      <c r="L33" s="3"/>
      <c r="M33" s="3"/>
      <c r="N33" s="3"/>
      <c r="O33" s="3"/>
      <c r="P33" s="3"/>
      <c r="Q33" s="3"/>
    </row>
    <row r="34" spans="1:17" ht="20.25" customHeight="1" x14ac:dyDescent="0.3">
      <c r="B34" s="102"/>
      <c r="C34" s="102"/>
      <c r="D34" s="102"/>
      <c r="E34" s="102"/>
      <c r="F34" s="102"/>
      <c r="G34" s="36"/>
      <c r="H34" s="36"/>
      <c r="I34" s="36"/>
      <c r="J34" s="36"/>
      <c r="K34" s="36"/>
      <c r="L34" s="36"/>
      <c r="M34" s="36"/>
      <c r="N34" s="36"/>
      <c r="O34" s="36"/>
      <c r="P34" s="36"/>
      <c r="Q34" s="36"/>
    </row>
    <row r="35" spans="1:17" ht="20.25" customHeight="1" x14ac:dyDescent="0.3">
      <c r="B35" s="102"/>
      <c r="C35" s="102"/>
      <c r="D35" s="102"/>
      <c r="E35" s="102"/>
      <c r="F35" s="102"/>
      <c r="G35" s="36"/>
      <c r="H35" s="36"/>
      <c r="I35" s="36"/>
      <c r="J35" s="36"/>
      <c r="K35" s="36"/>
      <c r="L35" s="36"/>
      <c r="M35" s="36"/>
      <c r="N35" s="36"/>
      <c r="O35" s="36"/>
      <c r="P35" s="36"/>
      <c r="Q35" s="36"/>
    </row>
    <row r="36" spans="1:17" ht="20.25" customHeight="1" x14ac:dyDescent="0.3">
      <c r="B36" s="102"/>
      <c r="C36" s="102"/>
      <c r="D36" s="102"/>
      <c r="E36" s="102"/>
      <c r="F36" s="102"/>
      <c r="G36" s="36"/>
      <c r="H36" s="36"/>
      <c r="I36" s="36"/>
      <c r="J36" s="36"/>
      <c r="K36" s="36"/>
      <c r="L36" s="36"/>
      <c r="M36" s="36"/>
      <c r="N36" s="36"/>
      <c r="O36" s="36"/>
      <c r="P36" s="36"/>
      <c r="Q36" s="36"/>
    </row>
    <row r="37" spans="1:17" x14ac:dyDescent="0.3">
      <c r="B37" s="102"/>
      <c r="C37" s="102"/>
      <c r="D37" s="102"/>
      <c r="E37" s="102"/>
      <c r="F37" s="102"/>
      <c r="G37" s="36"/>
      <c r="H37" s="36"/>
      <c r="I37" s="36"/>
      <c r="J37" s="36"/>
      <c r="K37" s="36"/>
      <c r="L37" s="36"/>
      <c r="M37" s="36"/>
      <c r="N37" s="36"/>
      <c r="O37" s="36"/>
      <c r="P37" s="36"/>
      <c r="Q37" s="36"/>
    </row>
  </sheetData>
  <sheetProtection algorithmName="SHA-512" hashValue="yzToAK2JN8WUwOgEQRyFrNCTEm+1B4lwXP2/Mr7TDVD1iB1GBgG990tAxDr2uDJ860/tmN9HvDy+VYfV5zJ/3w==" saltValue="zMW4j4ImB2jddx8m4BAwmw==" spinCount="100000" sheet="1" objects="1" scenarios="1"/>
  <mergeCells count="7">
    <mergeCell ref="B32:F37"/>
    <mergeCell ref="B21:F21"/>
    <mergeCell ref="B23:C23"/>
    <mergeCell ref="D23:D24"/>
    <mergeCell ref="E23:E24"/>
    <mergeCell ref="F23:F24"/>
    <mergeCell ref="B22:F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4"/>
  <sheetViews>
    <sheetView showGridLines="0" tabSelected="1" zoomScale="70" zoomScaleNormal="70" zoomScaleSheetLayoutView="100" workbookViewId="0">
      <selection activeCell="G14" sqref="G14"/>
    </sheetView>
  </sheetViews>
  <sheetFormatPr defaultColWidth="9.21875" defaultRowHeight="13.8" x14ac:dyDescent="0.3"/>
  <cols>
    <col min="1" max="1" width="8.5546875" style="12" customWidth="1"/>
    <col min="2" max="2" width="16.21875" style="13" customWidth="1"/>
    <col min="3" max="5" width="21.5546875" style="13" customWidth="1"/>
    <col min="6" max="7" width="17.77734375" style="13" customWidth="1"/>
    <col min="8" max="8" width="21.44140625" style="13" customWidth="1"/>
    <col min="9" max="13" width="9.21875" style="13"/>
    <col min="14" max="14" width="9.21875" style="13" customWidth="1"/>
    <col min="15" max="16384" width="9.21875" style="13"/>
  </cols>
  <sheetData>
    <row r="1" spans="1:20" s="5" customFormat="1" ht="14.55" x14ac:dyDescent="0.35">
      <c r="A1" s="3"/>
      <c r="B1" s="3"/>
      <c r="C1" s="3"/>
      <c r="D1" s="3"/>
      <c r="E1" s="3"/>
      <c r="F1" s="4"/>
      <c r="G1" s="4"/>
      <c r="H1" s="3"/>
      <c r="I1" s="3"/>
      <c r="J1" s="3"/>
      <c r="K1" s="3"/>
      <c r="L1" s="3"/>
      <c r="M1" s="3"/>
      <c r="N1" s="3"/>
      <c r="O1" s="3"/>
      <c r="P1" s="3"/>
      <c r="Q1" s="3"/>
    </row>
    <row r="2" spans="1:20" s="5" customFormat="1" ht="14.55" x14ac:dyDescent="0.35">
      <c r="A2" s="3"/>
      <c r="B2" s="3"/>
      <c r="C2" s="3"/>
      <c r="D2" s="3"/>
      <c r="E2" s="3"/>
      <c r="F2" s="4"/>
      <c r="G2" s="4"/>
      <c r="H2" s="3"/>
      <c r="I2" s="3"/>
      <c r="J2" s="3"/>
      <c r="K2" s="3"/>
      <c r="L2" s="3"/>
      <c r="M2" s="3"/>
      <c r="N2" s="3"/>
      <c r="O2" s="3"/>
      <c r="P2" s="3"/>
      <c r="Q2" s="3"/>
    </row>
    <row r="3" spans="1:20" s="5" customFormat="1" ht="14.55" x14ac:dyDescent="0.35">
      <c r="A3" s="3"/>
      <c r="B3" s="3"/>
      <c r="C3" s="3"/>
      <c r="D3" s="3"/>
      <c r="E3" s="3"/>
      <c r="F3" s="4"/>
      <c r="G3" s="4"/>
      <c r="H3" s="3"/>
      <c r="I3" s="3"/>
      <c r="J3" s="3"/>
      <c r="K3" s="3"/>
      <c r="L3" s="3"/>
      <c r="M3" s="3"/>
      <c r="N3" s="3"/>
      <c r="O3" s="3"/>
      <c r="P3" s="3"/>
      <c r="Q3" s="3"/>
    </row>
    <row r="4" spans="1:20" s="5" customFormat="1" ht="14.55" x14ac:dyDescent="0.35">
      <c r="A4" s="3"/>
      <c r="B4" s="3"/>
      <c r="C4" s="3"/>
      <c r="D4" s="3"/>
      <c r="E4" s="3"/>
      <c r="F4" s="4"/>
      <c r="G4" s="4"/>
      <c r="H4" s="3"/>
      <c r="I4" s="3"/>
      <c r="J4" s="3"/>
      <c r="K4" s="3"/>
      <c r="L4" s="3"/>
      <c r="M4" s="3"/>
      <c r="N4" s="3"/>
      <c r="O4" s="3"/>
      <c r="P4" s="3"/>
      <c r="Q4" s="3"/>
    </row>
    <row r="5" spans="1:20" s="5" customFormat="1" ht="14.55" x14ac:dyDescent="0.35">
      <c r="A5" s="3"/>
      <c r="B5" s="3"/>
      <c r="C5" s="3"/>
      <c r="D5" s="3"/>
      <c r="E5" s="3"/>
      <c r="F5" s="4"/>
      <c r="G5" s="4"/>
      <c r="H5" s="3"/>
      <c r="I5" s="3"/>
      <c r="J5" s="3"/>
      <c r="K5" s="3"/>
      <c r="L5" s="3"/>
      <c r="M5" s="3"/>
      <c r="N5" s="3"/>
      <c r="O5" s="3"/>
      <c r="P5" s="3"/>
      <c r="Q5" s="3"/>
    </row>
    <row r="6" spans="1:20" s="5" customFormat="1" ht="30" customHeight="1" x14ac:dyDescent="0.65">
      <c r="A6" s="3"/>
      <c r="B6" s="16" t="s">
        <v>55</v>
      </c>
      <c r="C6" s="15"/>
      <c r="D6" s="15"/>
      <c r="E6" s="15"/>
      <c r="F6" s="17"/>
      <c r="G6" s="17" t="s">
        <v>5</v>
      </c>
      <c r="H6" s="3"/>
      <c r="I6" s="3"/>
      <c r="J6" s="3"/>
      <c r="K6" s="3"/>
      <c r="L6" s="3"/>
      <c r="M6" s="3"/>
      <c r="N6" s="3"/>
      <c r="O6" s="3"/>
      <c r="P6" s="3"/>
      <c r="Q6" s="3"/>
      <c r="S6" s="6"/>
      <c r="T6" s="6"/>
    </row>
    <row r="7" spans="1:20" s="5" customFormat="1" ht="15.75" customHeight="1" x14ac:dyDescent="0.35">
      <c r="A7" s="3"/>
      <c r="B7" s="3"/>
      <c r="C7" s="3"/>
      <c r="D7" s="3"/>
      <c r="E7" s="3"/>
      <c r="F7" s="4"/>
      <c r="G7" s="4"/>
      <c r="H7" s="3"/>
      <c r="I7" s="3"/>
      <c r="J7" s="3"/>
      <c r="K7" s="3"/>
      <c r="L7" s="3"/>
      <c r="M7" s="3"/>
      <c r="N7" s="3"/>
      <c r="O7" s="3"/>
      <c r="P7" s="3"/>
      <c r="Q7" s="3"/>
      <c r="S7" s="1"/>
      <c r="T7" s="1"/>
    </row>
    <row r="8" spans="1:20" s="9" customFormat="1" ht="20.25" customHeight="1" x14ac:dyDescent="0.35">
      <c r="A8" s="7"/>
      <c r="B8" s="2" t="s">
        <v>1</v>
      </c>
      <c r="C8" s="2"/>
      <c r="D8" s="2"/>
      <c r="E8" s="2"/>
      <c r="F8" s="8"/>
      <c r="G8" s="8"/>
      <c r="H8" s="7"/>
      <c r="I8" s="7"/>
      <c r="J8" s="7"/>
      <c r="K8" s="7"/>
      <c r="L8" s="7"/>
      <c r="M8" s="7"/>
      <c r="N8" s="7"/>
      <c r="O8" s="7"/>
      <c r="P8" s="7"/>
      <c r="Q8" s="7"/>
      <c r="S8" s="10"/>
      <c r="T8" s="11"/>
    </row>
    <row r="9" spans="1:20" s="9" customFormat="1" ht="20.25" customHeight="1" x14ac:dyDescent="0.35">
      <c r="A9" s="7"/>
      <c r="B9" s="2"/>
      <c r="C9" s="2"/>
      <c r="D9" s="2"/>
      <c r="E9" s="2"/>
      <c r="F9" s="8"/>
      <c r="G9" s="8"/>
      <c r="H9" s="7"/>
      <c r="I9" s="7"/>
      <c r="J9" s="7"/>
      <c r="K9" s="7"/>
      <c r="L9" s="7"/>
      <c r="M9" s="7"/>
      <c r="N9" s="7"/>
      <c r="O9" s="7"/>
      <c r="P9" s="7"/>
      <c r="Q9" s="7"/>
      <c r="S9" s="10"/>
      <c r="T9" s="11"/>
    </row>
    <row r="10" spans="1:20" s="9" customFormat="1" ht="20.25" customHeight="1" x14ac:dyDescent="0.35">
      <c r="A10" s="7"/>
      <c r="B10" s="37" t="s">
        <v>47</v>
      </c>
      <c r="C10" s="2"/>
      <c r="D10" s="2"/>
      <c r="E10" s="2"/>
      <c r="F10" s="39"/>
      <c r="G10" s="82">
        <v>5</v>
      </c>
      <c r="H10" s="7"/>
      <c r="I10" s="7"/>
      <c r="J10" s="7"/>
      <c r="K10" s="7"/>
      <c r="L10" s="7"/>
      <c r="M10" s="7"/>
      <c r="N10" s="7"/>
      <c r="O10" s="7"/>
      <c r="P10" s="7"/>
      <c r="Q10" s="7"/>
      <c r="S10" s="10"/>
      <c r="T10" s="11"/>
    </row>
    <row r="11" spans="1:20" s="9" customFormat="1" ht="20.25" customHeight="1" x14ac:dyDescent="0.35">
      <c r="A11" s="7"/>
      <c r="B11" s="7"/>
      <c r="C11" s="41"/>
      <c r="D11" s="41"/>
      <c r="E11" s="41"/>
      <c r="F11" s="70"/>
      <c r="G11" s="68" t="s">
        <v>50</v>
      </c>
      <c r="H11" s="69"/>
      <c r="I11" s="7"/>
      <c r="J11" s="7"/>
      <c r="K11" s="7"/>
      <c r="L11" s="7"/>
      <c r="M11" s="7"/>
      <c r="N11" s="7"/>
      <c r="O11" s="7"/>
      <c r="P11" s="7"/>
      <c r="Q11" s="7"/>
      <c r="S11" s="10"/>
      <c r="T11" s="11"/>
    </row>
    <row r="12" spans="1:20" s="9" customFormat="1" ht="20.25" customHeight="1" x14ac:dyDescent="0.35">
      <c r="A12" s="7"/>
      <c r="B12" s="41"/>
      <c r="C12" s="41"/>
      <c r="D12" s="41"/>
      <c r="E12" s="41"/>
      <c r="F12" s="40"/>
      <c r="G12" s="42" t="s">
        <v>17</v>
      </c>
      <c r="H12" s="69"/>
      <c r="I12" s="7"/>
      <c r="J12" s="7"/>
      <c r="K12" s="7"/>
      <c r="L12" s="7"/>
      <c r="M12" s="7"/>
      <c r="N12" s="7"/>
      <c r="O12" s="7"/>
      <c r="P12" s="7"/>
      <c r="Q12" s="7"/>
      <c r="S12" s="10"/>
      <c r="T12" s="11"/>
    </row>
    <row r="13" spans="1:20" s="9" customFormat="1" ht="19.8" customHeight="1" x14ac:dyDescent="0.35">
      <c r="A13" s="43"/>
      <c r="B13" s="49" t="s">
        <v>52</v>
      </c>
      <c r="C13" s="49"/>
      <c r="D13" s="52"/>
      <c r="E13" s="49"/>
      <c r="F13" s="49"/>
      <c r="G13" s="50">
        <v>123395.9</v>
      </c>
      <c r="H13" s="69"/>
    </row>
    <row r="14" spans="1:20" s="9" customFormat="1" ht="4.3499999999999996" customHeight="1" x14ac:dyDescent="0.35">
      <c r="A14" s="43"/>
      <c r="B14" s="49"/>
      <c r="C14" s="49"/>
      <c r="D14" s="52"/>
      <c r="E14" s="49"/>
      <c r="F14" s="49"/>
      <c r="G14" s="69"/>
      <c r="H14" s="69"/>
    </row>
    <row r="15" spans="1:20" s="9" customFormat="1" ht="20.25" customHeight="1" x14ac:dyDescent="0.35">
      <c r="A15" s="43"/>
      <c r="B15" s="49" t="s">
        <v>48</v>
      </c>
      <c r="C15" s="49"/>
      <c r="D15" s="52"/>
      <c r="E15" s="49"/>
      <c r="F15" s="49"/>
      <c r="G15" s="50">
        <v>0</v>
      </c>
      <c r="H15" s="99"/>
    </row>
    <row r="16" spans="1:20" s="9" customFormat="1" ht="20.25" customHeight="1" x14ac:dyDescent="0.35">
      <c r="A16" s="43"/>
      <c r="B16" s="44"/>
      <c r="C16" s="49"/>
      <c r="D16" s="44"/>
      <c r="E16" s="49"/>
      <c r="F16" s="49"/>
      <c r="G16" s="49"/>
      <c r="H16" s="69"/>
    </row>
    <row r="17" spans="1:17" s="9" customFormat="1" ht="20.25" customHeight="1" x14ac:dyDescent="0.35">
      <c r="A17" s="58"/>
      <c r="B17" s="51" t="s">
        <v>25</v>
      </c>
      <c r="C17" s="51"/>
      <c r="D17" s="51"/>
      <c r="E17" s="51"/>
      <c r="F17" s="49"/>
      <c r="G17" s="49">
        <f>IF(G10&lt;=0,0,IF(G10&gt;12,G13,G13*12/G10))</f>
        <v>296150.15999999997</v>
      </c>
      <c r="H17" s="7"/>
      <c r="I17" s="7"/>
      <c r="J17" s="7"/>
      <c r="K17" s="7"/>
    </row>
    <row r="18" spans="1:17" s="9" customFormat="1" ht="20.25" customHeight="1" x14ac:dyDescent="0.35">
      <c r="A18" s="43"/>
      <c r="B18" s="59"/>
      <c r="C18" s="45"/>
      <c r="D18" s="45"/>
      <c r="E18" s="45"/>
      <c r="F18" s="49"/>
      <c r="G18" s="57"/>
      <c r="H18" s="7"/>
      <c r="I18" s="55"/>
      <c r="J18" s="7"/>
      <c r="K18" s="7"/>
      <c r="L18" s="7"/>
      <c r="M18" s="7"/>
      <c r="N18" s="7"/>
      <c r="O18" s="7"/>
      <c r="P18" s="7"/>
      <c r="Q18" s="7"/>
    </row>
    <row r="19" spans="1:17" s="9" customFormat="1" ht="20.25" customHeight="1" x14ac:dyDescent="0.35">
      <c r="A19" s="43"/>
      <c r="B19" s="59" t="s">
        <v>14</v>
      </c>
      <c r="C19" s="59"/>
      <c r="D19" s="59"/>
      <c r="E19" s="59"/>
      <c r="F19" s="49"/>
      <c r="G19" s="57">
        <f>F36</f>
        <v>89966.31</v>
      </c>
      <c r="H19" s="55"/>
      <c r="I19" s="7"/>
      <c r="J19" s="7"/>
      <c r="K19" s="7"/>
    </row>
    <row r="20" spans="1:17" s="9" customFormat="1" ht="20.25" customHeight="1" x14ac:dyDescent="0.35">
      <c r="A20" s="43"/>
      <c r="B20" s="44" t="s">
        <v>21</v>
      </c>
      <c r="C20" s="44"/>
      <c r="D20" s="44"/>
      <c r="E20" s="44"/>
      <c r="F20" s="49"/>
      <c r="G20" s="49">
        <f>G19/12*G10</f>
        <v>37485.962500000001</v>
      </c>
      <c r="H20" s="55"/>
      <c r="I20" s="75"/>
      <c r="J20" s="75"/>
      <c r="K20" s="7"/>
    </row>
    <row r="21" spans="1:17" s="9" customFormat="1" ht="20.25" customHeight="1" x14ac:dyDescent="0.35">
      <c r="A21" s="43"/>
      <c r="B21" s="44" t="s">
        <v>49</v>
      </c>
      <c r="C21" s="44"/>
      <c r="D21" s="44"/>
      <c r="E21" s="44"/>
      <c r="F21" s="49"/>
      <c r="G21" s="100">
        <f>IF(G15&gt;3000,3000,G15)</f>
        <v>0</v>
      </c>
      <c r="H21" s="55"/>
      <c r="I21" s="75"/>
      <c r="J21" s="75"/>
      <c r="K21" s="7"/>
    </row>
    <row r="22" spans="1:17" s="56" customFormat="1" ht="20.25" customHeight="1" x14ac:dyDescent="0.35">
      <c r="A22" s="72"/>
      <c r="B22" s="53" t="s">
        <v>18</v>
      </c>
      <c r="C22" s="76"/>
      <c r="D22" s="76"/>
      <c r="E22" s="76"/>
      <c r="F22" s="57"/>
      <c r="G22" s="57">
        <f>IF((G20-G21)&lt;0,0,G20-G21)</f>
        <v>37485.962500000001</v>
      </c>
      <c r="H22" s="55"/>
      <c r="I22" s="55"/>
      <c r="J22" s="55"/>
      <c r="K22" s="55"/>
      <c r="L22" s="55"/>
      <c r="M22" s="55"/>
      <c r="N22" s="55"/>
      <c r="O22" s="55"/>
      <c r="P22" s="55"/>
      <c r="Q22" s="55"/>
    </row>
    <row r="23" spans="1:17" s="56" customFormat="1" ht="20.25" customHeight="1" x14ac:dyDescent="0.35">
      <c r="A23" s="72"/>
      <c r="B23" s="51" t="s">
        <v>19</v>
      </c>
      <c r="C23" s="73"/>
      <c r="D23" s="73"/>
      <c r="E23" s="73"/>
      <c r="F23" s="49"/>
      <c r="G23" s="83">
        <v>0</v>
      </c>
      <c r="H23" s="55"/>
      <c r="I23" s="55"/>
      <c r="J23" s="55"/>
      <c r="K23" s="55"/>
      <c r="L23" s="55"/>
      <c r="M23" s="55"/>
      <c r="N23" s="55"/>
      <c r="O23" s="55"/>
      <c r="P23" s="55"/>
      <c r="Q23" s="55"/>
    </row>
    <row r="24" spans="1:17" s="56" customFormat="1" ht="20.25" customHeight="1" x14ac:dyDescent="0.3">
      <c r="A24" s="72"/>
      <c r="B24" s="53" t="s">
        <v>24</v>
      </c>
      <c r="C24" s="76"/>
      <c r="D24" s="76"/>
      <c r="E24" s="76"/>
      <c r="F24" s="55"/>
      <c r="G24" s="57">
        <f>IF(G21=0,G20-G23,G22-G23)</f>
        <v>37485.962500000001</v>
      </c>
      <c r="H24" s="55"/>
      <c r="I24" s="55"/>
      <c r="J24" s="55"/>
      <c r="K24" s="55"/>
      <c r="L24" s="55"/>
      <c r="M24" s="55"/>
      <c r="N24" s="55"/>
      <c r="O24" s="55"/>
      <c r="P24" s="55"/>
      <c r="Q24" s="55"/>
    </row>
    <row r="25" spans="1:17" s="9" customFormat="1" ht="20.25" customHeight="1" x14ac:dyDescent="0.3">
      <c r="A25" s="43"/>
      <c r="B25" s="59"/>
      <c r="C25" s="45"/>
      <c r="D25" s="45"/>
      <c r="E25" s="45"/>
      <c r="F25" s="57"/>
      <c r="G25" s="55"/>
      <c r="H25" s="7"/>
      <c r="I25" s="7"/>
      <c r="J25" s="7"/>
      <c r="K25" s="7"/>
    </row>
    <row r="26" spans="1:17" s="9" customFormat="1" ht="20.25" customHeight="1" thickBot="1" x14ac:dyDescent="0.35">
      <c r="A26" s="43"/>
      <c r="B26" s="59" t="s">
        <v>7</v>
      </c>
      <c r="C26" s="45"/>
      <c r="D26" s="45"/>
      <c r="E26" s="45"/>
      <c r="F26" s="7"/>
      <c r="G26" s="61">
        <f>G24</f>
        <v>37485.962500000001</v>
      </c>
      <c r="H26" s="7"/>
      <c r="I26" s="7"/>
      <c r="J26" s="7"/>
      <c r="K26" s="7"/>
      <c r="L26" s="7"/>
      <c r="M26" s="7"/>
      <c r="N26" s="7"/>
      <c r="O26" s="7"/>
      <c r="P26" s="7"/>
      <c r="Q26" s="7"/>
    </row>
    <row r="27" spans="1:17" s="5" customFormat="1" ht="20.25" customHeight="1" thickTop="1" x14ac:dyDescent="0.3">
      <c r="A27" s="33"/>
      <c r="B27" s="34"/>
      <c r="C27" s="31"/>
      <c r="D27" s="31"/>
      <c r="E27" s="31"/>
      <c r="F27" s="19"/>
      <c r="G27" s="18"/>
      <c r="H27" s="3"/>
      <c r="I27" s="3"/>
      <c r="J27" s="3"/>
      <c r="K27" s="3"/>
      <c r="L27" s="3"/>
      <c r="M27" s="3"/>
      <c r="N27" s="3"/>
      <c r="O27" s="3"/>
      <c r="P27" s="3"/>
      <c r="Q27" s="3"/>
    </row>
    <row r="28" spans="1:17" s="5" customFormat="1" ht="17.25" customHeight="1" x14ac:dyDescent="0.3">
      <c r="A28" s="33"/>
      <c r="B28" s="103"/>
      <c r="C28" s="103"/>
      <c r="D28" s="103"/>
      <c r="E28" s="103"/>
      <c r="F28" s="103"/>
      <c r="G28" s="103"/>
      <c r="H28" s="80"/>
      <c r="I28" s="3"/>
      <c r="J28" s="3"/>
      <c r="K28" s="3"/>
      <c r="L28" s="3"/>
      <c r="M28" s="3"/>
      <c r="N28" s="3"/>
      <c r="O28" s="3"/>
      <c r="P28" s="3"/>
      <c r="Q28" s="3"/>
    </row>
    <row r="29" spans="1:17" s="5" customFormat="1" ht="17.25" customHeight="1" x14ac:dyDescent="0.3">
      <c r="A29" s="33"/>
      <c r="B29" s="107" t="s">
        <v>53</v>
      </c>
      <c r="C29" s="107"/>
      <c r="D29" s="107"/>
      <c r="E29" s="107"/>
      <c r="F29" s="107"/>
      <c r="G29" s="107"/>
      <c r="H29" s="80"/>
      <c r="I29" s="3"/>
      <c r="J29" s="3"/>
      <c r="K29" s="3"/>
      <c r="L29" s="3"/>
      <c r="M29" s="3"/>
      <c r="N29" s="3"/>
      <c r="O29" s="3"/>
      <c r="P29" s="3"/>
      <c r="Q29" s="3"/>
    </row>
    <row r="30" spans="1:17" s="5" customFormat="1" ht="20.25" customHeight="1" x14ac:dyDescent="0.3">
      <c r="A30" s="32"/>
      <c r="B30" s="104" t="s">
        <v>35</v>
      </c>
      <c r="C30" s="104"/>
      <c r="D30" s="105" t="s">
        <v>33</v>
      </c>
      <c r="E30" s="106" t="s">
        <v>0</v>
      </c>
      <c r="F30" s="105" t="s">
        <v>34</v>
      </c>
      <c r="G30" s="108"/>
      <c r="H30" s="3"/>
      <c r="I30" s="3"/>
      <c r="J30" s="3"/>
      <c r="K30" s="3"/>
      <c r="L30" s="3"/>
      <c r="M30" s="3"/>
      <c r="N30" s="3"/>
      <c r="O30" s="3"/>
      <c r="P30" s="3"/>
      <c r="Q30" s="3"/>
    </row>
    <row r="31" spans="1:17" s="5" customFormat="1" ht="20.25" customHeight="1" x14ac:dyDescent="0.3">
      <c r="A31" s="32"/>
      <c r="B31" s="77" t="s">
        <v>31</v>
      </c>
      <c r="C31" s="77" t="s">
        <v>32</v>
      </c>
      <c r="D31" s="105"/>
      <c r="E31" s="106"/>
      <c r="F31" s="105"/>
      <c r="G31" s="108"/>
      <c r="H31" s="3"/>
      <c r="I31" s="3"/>
      <c r="J31" s="3"/>
      <c r="K31" s="3"/>
      <c r="L31" s="3"/>
      <c r="M31" s="3"/>
      <c r="N31" s="3"/>
      <c r="O31" s="3"/>
      <c r="P31" s="3"/>
      <c r="Q31" s="3"/>
    </row>
    <row r="32" spans="1:17" s="5" customFormat="1" ht="20.25" customHeight="1" x14ac:dyDescent="0.3">
      <c r="A32" s="32"/>
      <c r="B32" s="21">
        <v>0</v>
      </c>
      <c r="C32" s="21">
        <v>48000</v>
      </c>
      <c r="D32" s="22">
        <f>IF(G17&lt;=C32,G17,C32)</f>
        <v>48000</v>
      </c>
      <c r="E32" s="23">
        <v>0</v>
      </c>
      <c r="F32" s="25">
        <f>D32*E32</f>
        <v>0</v>
      </c>
      <c r="G32" s="19"/>
      <c r="H32" s="3"/>
      <c r="I32" s="3"/>
      <c r="J32" s="3"/>
      <c r="K32" s="3"/>
      <c r="L32" s="3"/>
      <c r="M32" s="3"/>
      <c r="N32" s="3"/>
      <c r="O32" s="3"/>
      <c r="P32" s="3"/>
      <c r="Q32" s="3"/>
    </row>
    <row r="33" spans="1:17" s="5" customFormat="1" ht="20.25" customHeight="1" x14ac:dyDescent="0.3">
      <c r="A33" s="32"/>
      <c r="B33" s="24">
        <f t="shared" ref="B33:B34" si="0">C32+0.01</f>
        <v>48000.01</v>
      </c>
      <c r="C33" s="24">
        <v>57600</v>
      </c>
      <c r="D33" s="64">
        <f>IF(G$17&gt;=B33,IF(G$17&lt;=C33,G$17-C32,C33-C32),0)</f>
        <v>9600</v>
      </c>
      <c r="E33" s="26">
        <v>0.25</v>
      </c>
      <c r="F33" s="25">
        <f t="shared" ref="F33:F35" si="1">D33*E33</f>
        <v>2400</v>
      </c>
      <c r="G33" s="19"/>
      <c r="H33" s="3"/>
      <c r="I33" s="3"/>
      <c r="J33" s="3"/>
      <c r="K33" s="3"/>
      <c r="L33" s="3"/>
      <c r="M33" s="3"/>
      <c r="N33" s="3"/>
      <c r="O33" s="3"/>
      <c r="P33" s="3"/>
      <c r="Q33" s="3"/>
    </row>
    <row r="34" spans="1:17" s="5" customFormat="1" ht="20.25" customHeight="1" x14ac:dyDescent="0.3">
      <c r="A34" s="32"/>
      <c r="B34" s="24">
        <f t="shared" si="0"/>
        <v>57600.01</v>
      </c>
      <c r="C34" s="24">
        <v>82800</v>
      </c>
      <c r="D34" s="64">
        <f>IF(G$17&gt;=B34,IF(G$17&lt;=C34,G$17-C33,C34-C33),0)</f>
        <v>25200</v>
      </c>
      <c r="E34" s="26">
        <v>0.3</v>
      </c>
      <c r="F34" s="25">
        <f t="shared" si="1"/>
        <v>7560</v>
      </c>
      <c r="G34" s="19"/>
      <c r="H34" s="3"/>
      <c r="I34" s="3"/>
      <c r="J34" s="3"/>
      <c r="K34" s="3"/>
      <c r="L34" s="3"/>
      <c r="M34" s="3"/>
      <c r="N34" s="3"/>
      <c r="O34" s="3"/>
      <c r="P34" s="3"/>
      <c r="Q34" s="3"/>
    </row>
    <row r="35" spans="1:17" s="5" customFormat="1" ht="20.25" customHeight="1" x14ac:dyDescent="0.3">
      <c r="A35" s="32"/>
      <c r="B35" s="24">
        <f>C34+0.01</f>
        <v>82800.009999999995</v>
      </c>
      <c r="C35" s="27" t="s">
        <v>2</v>
      </c>
      <c r="D35" s="25">
        <f>IF(G17&gt;=B35,G17-C34,0)</f>
        <v>213350.15999999997</v>
      </c>
      <c r="E35" s="26">
        <v>0.375</v>
      </c>
      <c r="F35" s="25">
        <f t="shared" si="1"/>
        <v>80006.31</v>
      </c>
      <c r="G35" s="19"/>
      <c r="H35" s="3"/>
      <c r="I35" s="3"/>
      <c r="J35" s="3"/>
      <c r="K35" s="3"/>
      <c r="L35" s="3"/>
      <c r="M35" s="3"/>
      <c r="N35" s="3"/>
      <c r="O35" s="3"/>
      <c r="P35" s="3"/>
      <c r="Q35" s="3"/>
    </row>
    <row r="36" spans="1:17" s="5" customFormat="1" ht="20.25" customHeight="1" thickBot="1" x14ac:dyDescent="0.35">
      <c r="A36" s="32"/>
      <c r="B36" s="28"/>
      <c r="C36" s="28"/>
      <c r="D36" s="29">
        <f>SUM(D32:D35)</f>
        <v>296150.15999999997</v>
      </c>
      <c r="E36" s="30"/>
      <c r="F36" s="29">
        <f>SUM(F32:F35)</f>
        <v>89966.31</v>
      </c>
      <c r="G36" s="18"/>
      <c r="H36" s="3"/>
      <c r="I36" s="3"/>
      <c r="J36" s="3"/>
      <c r="K36" s="3"/>
      <c r="L36" s="3"/>
      <c r="M36" s="3"/>
      <c r="N36" s="3"/>
      <c r="O36" s="3"/>
      <c r="P36" s="3"/>
      <c r="Q36" s="3"/>
    </row>
    <row r="37" spans="1:17" s="5" customFormat="1" ht="20.25" customHeight="1" x14ac:dyDescent="0.3">
      <c r="A37" s="32"/>
      <c r="B37" s="3"/>
      <c r="C37" s="3"/>
      <c r="D37" s="3"/>
      <c r="E37" s="3"/>
      <c r="F37" s="3"/>
      <c r="G37" s="3"/>
      <c r="H37" s="3"/>
      <c r="I37" s="3"/>
      <c r="J37" s="3"/>
      <c r="K37" s="3"/>
      <c r="L37" s="3"/>
      <c r="M37" s="3"/>
      <c r="N37" s="3"/>
      <c r="O37" s="3"/>
      <c r="P37" s="3"/>
      <c r="Q37" s="3"/>
    </row>
    <row r="38" spans="1:17" s="5" customFormat="1" ht="20.25" customHeight="1" x14ac:dyDescent="0.3">
      <c r="A38" s="32"/>
      <c r="B38" s="3"/>
      <c r="C38" s="3"/>
      <c r="D38" s="3"/>
      <c r="E38" s="3"/>
      <c r="F38" s="3"/>
      <c r="G38" s="3"/>
      <c r="H38" s="3"/>
      <c r="I38" s="3"/>
      <c r="J38" s="3"/>
      <c r="K38" s="3"/>
      <c r="L38" s="3"/>
      <c r="M38" s="3"/>
      <c r="N38" s="3"/>
      <c r="O38" s="3"/>
      <c r="P38" s="3"/>
      <c r="Q38" s="3"/>
    </row>
    <row r="39" spans="1:17" s="5" customFormat="1" ht="20.25" customHeight="1" x14ac:dyDescent="0.3">
      <c r="A39" s="32"/>
      <c r="B39" s="101" t="s">
        <v>54</v>
      </c>
      <c r="C39" s="102"/>
      <c r="D39" s="102"/>
      <c r="E39" s="102"/>
      <c r="F39" s="102"/>
      <c r="G39" s="78"/>
      <c r="H39" s="3"/>
      <c r="I39" s="3"/>
      <c r="J39" s="3"/>
      <c r="K39" s="3"/>
      <c r="L39" s="3"/>
      <c r="M39" s="3"/>
      <c r="N39" s="3"/>
      <c r="O39" s="3"/>
      <c r="P39" s="3"/>
      <c r="Q39" s="3"/>
    </row>
    <row r="40" spans="1:17" s="5" customFormat="1" ht="20.25" customHeight="1" x14ac:dyDescent="0.3">
      <c r="A40" s="32"/>
      <c r="B40" s="102"/>
      <c r="C40" s="102"/>
      <c r="D40" s="102"/>
      <c r="E40" s="102"/>
      <c r="F40" s="102"/>
      <c r="G40" s="78"/>
      <c r="H40" s="3"/>
      <c r="I40" s="3"/>
      <c r="J40" s="3"/>
      <c r="K40" s="3"/>
      <c r="L40" s="3"/>
      <c r="M40" s="3"/>
      <c r="N40" s="3"/>
      <c r="O40" s="3"/>
      <c r="P40" s="3"/>
      <c r="Q40" s="3"/>
    </row>
    <row r="41" spans="1:17" ht="20.25" customHeight="1" x14ac:dyDescent="0.3">
      <c r="A41" s="81"/>
      <c r="B41" s="102"/>
      <c r="C41" s="102"/>
      <c r="D41" s="102"/>
      <c r="E41" s="102"/>
      <c r="F41" s="102"/>
      <c r="G41" s="78"/>
      <c r="H41" s="36"/>
      <c r="I41" s="36"/>
      <c r="J41" s="36"/>
      <c r="K41" s="36"/>
      <c r="L41" s="36"/>
      <c r="M41" s="36"/>
      <c r="N41" s="36"/>
      <c r="O41" s="36"/>
      <c r="P41" s="36"/>
      <c r="Q41" s="36"/>
    </row>
    <row r="42" spans="1:17" ht="20.25" customHeight="1" x14ac:dyDescent="0.3">
      <c r="A42" s="81"/>
      <c r="B42" s="102"/>
      <c r="C42" s="102"/>
      <c r="D42" s="102"/>
      <c r="E42" s="102"/>
      <c r="F42" s="102"/>
      <c r="G42" s="78"/>
      <c r="H42" s="36"/>
      <c r="I42" s="36"/>
      <c r="J42" s="36"/>
      <c r="K42" s="36"/>
      <c r="L42" s="36"/>
      <c r="M42" s="36"/>
      <c r="N42" s="36"/>
      <c r="O42" s="36"/>
      <c r="P42" s="36"/>
      <c r="Q42" s="36"/>
    </row>
    <row r="43" spans="1:17" ht="20.25" customHeight="1" x14ac:dyDescent="0.3">
      <c r="A43" s="81"/>
      <c r="B43" s="102"/>
      <c r="C43" s="102"/>
      <c r="D43" s="102"/>
      <c r="E43" s="102"/>
      <c r="F43" s="102"/>
      <c r="G43" s="78"/>
      <c r="H43" s="36"/>
      <c r="I43" s="36"/>
      <c r="J43" s="36"/>
      <c r="K43" s="36"/>
      <c r="L43" s="36"/>
      <c r="M43" s="36"/>
      <c r="N43" s="36"/>
      <c r="O43" s="36"/>
      <c r="P43" s="36"/>
      <c r="Q43" s="36"/>
    </row>
    <row r="44" spans="1:17" ht="14.4" x14ac:dyDescent="0.3">
      <c r="A44" s="81"/>
      <c r="B44" s="102"/>
      <c r="C44" s="102"/>
      <c r="D44" s="102"/>
      <c r="E44" s="102"/>
      <c r="F44" s="102"/>
      <c r="G44" s="78"/>
      <c r="H44" s="36"/>
      <c r="I44" s="36"/>
      <c r="J44" s="36"/>
      <c r="K44" s="36"/>
      <c r="L44" s="36"/>
      <c r="M44" s="36"/>
      <c r="N44" s="36"/>
      <c r="O44" s="36"/>
      <c r="P44" s="36"/>
      <c r="Q44" s="36"/>
    </row>
  </sheetData>
  <sheetProtection algorithmName="SHA-512" hashValue="P9zuhzlwvJ7rFy6FUiHj2fsYjPsr4WaEI+N6oFetpagiS9Lwe8PLh+GS62LiywaLTbjzf4IwsglsPpSREGzKMA==" saltValue="Yd6FjLkvOViPfnQqQbmW+w==" spinCount="100000" sheet="1" objects="1" scenarios="1"/>
  <mergeCells count="8">
    <mergeCell ref="B39:F44"/>
    <mergeCell ref="B28:G28"/>
    <mergeCell ref="B30:C30"/>
    <mergeCell ref="D30:D31"/>
    <mergeCell ref="E30:E31"/>
    <mergeCell ref="F30:F31"/>
    <mergeCell ref="G30:G31"/>
    <mergeCell ref="B29:G2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21875" defaultRowHeight="13.8" x14ac:dyDescent="0.3"/>
  <cols>
    <col min="1" max="1" width="8.5546875" style="81" customWidth="1"/>
    <col min="2" max="2" width="16.21875" style="36" customWidth="1"/>
    <col min="3" max="4" width="21.5546875" style="36" customWidth="1"/>
    <col min="5" max="5" width="16.44140625" style="36" customWidth="1"/>
    <col min="6" max="7" width="17.77734375" style="36" customWidth="1"/>
    <col min="8" max="8" width="21.44140625" style="36" customWidth="1"/>
    <col min="9" max="13" width="9.21875" style="36"/>
    <col min="14" max="14" width="9.21875" style="36" customWidth="1"/>
    <col min="15" max="16384" width="9.21875" style="36"/>
  </cols>
  <sheetData>
    <row r="1" spans="2:20" s="3" customFormat="1" ht="14.55" x14ac:dyDescent="0.35">
      <c r="F1" s="4"/>
      <c r="G1" s="4"/>
    </row>
    <row r="2" spans="2:20" s="3" customFormat="1" ht="14.55" x14ac:dyDescent="0.35">
      <c r="F2" s="4"/>
      <c r="G2" s="4"/>
    </row>
    <row r="3" spans="2:20" s="3" customFormat="1" ht="14.55" x14ac:dyDescent="0.35">
      <c r="F3" s="4"/>
      <c r="G3" s="4"/>
    </row>
    <row r="4" spans="2:20" s="3" customFormat="1" ht="14.55" x14ac:dyDescent="0.35">
      <c r="F4" s="4"/>
      <c r="G4" s="4"/>
    </row>
    <row r="5" spans="2:20" s="3" customFormat="1" ht="14.55" x14ac:dyDescent="0.35">
      <c r="F5" s="4"/>
      <c r="G5" s="4"/>
    </row>
    <row r="6" spans="2:20" s="3" customFormat="1" ht="14.55" x14ac:dyDescent="0.35">
      <c r="F6" s="4"/>
      <c r="G6" s="4"/>
    </row>
    <row r="7" spans="2:20" s="3" customFormat="1" ht="14.55" x14ac:dyDescent="0.35">
      <c r="F7" s="4"/>
      <c r="G7" s="4"/>
    </row>
    <row r="8" spans="2:20" s="3" customFormat="1" ht="30" customHeight="1" x14ac:dyDescent="0.65">
      <c r="B8" s="16" t="s">
        <v>36</v>
      </c>
      <c r="C8" s="15"/>
      <c r="D8" s="15"/>
      <c r="E8" s="15"/>
      <c r="F8" s="17"/>
      <c r="G8" s="17" t="s">
        <v>5</v>
      </c>
      <c r="S8" s="86"/>
      <c r="T8" s="86"/>
    </row>
    <row r="9" spans="2:20" s="3" customFormat="1" ht="15.75" customHeight="1" x14ac:dyDescent="0.35">
      <c r="F9" s="4"/>
      <c r="G9" s="4"/>
      <c r="S9" s="87"/>
      <c r="T9" s="87"/>
    </row>
    <row r="10" spans="2:20" s="7" customFormat="1" ht="20.25" customHeight="1" x14ac:dyDescent="0.35">
      <c r="B10" s="2" t="s">
        <v>1</v>
      </c>
      <c r="C10" s="2"/>
      <c r="D10" s="2"/>
      <c r="E10" s="2"/>
      <c r="F10" s="8"/>
      <c r="G10" s="8"/>
      <c r="S10" s="88"/>
      <c r="T10" s="89"/>
    </row>
    <row r="11" spans="2:20" s="7" customFormat="1" ht="20.25" customHeight="1" x14ac:dyDescent="0.35">
      <c r="B11" s="2"/>
      <c r="C11" s="2"/>
      <c r="D11" s="2"/>
      <c r="E11" s="2"/>
      <c r="F11" s="8"/>
      <c r="G11" s="8"/>
      <c r="S11" s="88"/>
      <c r="T11" s="89"/>
    </row>
    <row r="12" spans="2:20" s="7" customFormat="1" ht="20.25" customHeight="1" x14ac:dyDescent="0.35">
      <c r="B12" s="37" t="s">
        <v>13</v>
      </c>
      <c r="C12" s="2"/>
      <c r="D12" s="2"/>
      <c r="E12" s="2"/>
      <c r="F12" s="39"/>
      <c r="G12" s="95">
        <v>1</v>
      </c>
      <c r="S12" s="88"/>
      <c r="T12" s="89"/>
    </row>
    <row r="13" spans="2:20" s="7" customFormat="1" ht="20.25" customHeight="1" x14ac:dyDescent="0.35">
      <c r="B13" s="37" t="s">
        <v>11</v>
      </c>
      <c r="C13" s="2"/>
      <c r="D13" s="2"/>
      <c r="E13" s="2"/>
      <c r="F13" s="39"/>
      <c r="G13" s="96" t="s">
        <v>8</v>
      </c>
      <c r="S13" s="88"/>
      <c r="T13" s="89"/>
    </row>
    <row r="14" spans="2:20" s="7" customFormat="1" ht="20.25" customHeight="1" x14ac:dyDescent="0.35">
      <c r="B14" s="37"/>
      <c r="C14" s="2"/>
      <c r="D14" s="2"/>
      <c r="E14" s="2"/>
      <c r="F14" s="71"/>
      <c r="G14" s="38"/>
      <c r="S14" s="88"/>
      <c r="T14" s="89"/>
    </row>
    <row r="15" spans="2:20" s="7" customFormat="1" ht="20.25" customHeight="1" x14ac:dyDescent="0.35">
      <c r="C15" s="41"/>
      <c r="D15" s="41"/>
      <c r="E15" s="41"/>
      <c r="F15" s="70"/>
      <c r="G15" s="68" t="s">
        <v>6</v>
      </c>
      <c r="H15" s="69"/>
      <c r="S15" s="88"/>
      <c r="T15" s="89"/>
    </row>
    <row r="16" spans="2:20" s="7" customFormat="1" ht="20.25" customHeight="1" x14ac:dyDescent="0.35">
      <c r="B16" s="41"/>
      <c r="C16" s="41"/>
      <c r="D16" s="41"/>
      <c r="E16" s="41"/>
      <c r="F16" s="40"/>
      <c r="G16" s="42" t="s">
        <v>17</v>
      </c>
      <c r="H16" s="69"/>
      <c r="S16" s="88"/>
      <c r="T16" s="89"/>
    </row>
    <row r="17" spans="1:14" s="7" customFormat="1" ht="20.25" customHeight="1" x14ac:dyDescent="0.35">
      <c r="A17" s="43"/>
      <c r="B17" s="49" t="s">
        <v>16</v>
      </c>
      <c r="C17" s="49"/>
      <c r="D17" s="52"/>
      <c r="E17" s="49"/>
      <c r="F17" s="49"/>
      <c r="G17" s="97">
        <v>0</v>
      </c>
      <c r="H17" s="69"/>
    </row>
    <row r="18" spans="1:14" s="7" customFormat="1" ht="20.25" customHeight="1" x14ac:dyDescent="0.35">
      <c r="A18" s="43"/>
      <c r="B18" s="49" t="s">
        <v>37</v>
      </c>
      <c r="C18" s="49"/>
      <c r="D18" s="52"/>
      <c r="E18" s="49"/>
      <c r="F18" s="49"/>
      <c r="G18" s="97">
        <v>0</v>
      </c>
      <c r="H18" s="69"/>
    </row>
    <row r="19" spans="1:14" s="7" customFormat="1" ht="20.25" customHeight="1" x14ac:dyDescent="0.35">
      <c r="A19" s="43"/>
      <c r="B19" s="52" t="s">
        <v>9</v>
      </c>
      <c r="C19" s="49"/>
      <c r="D19" s="51"/>
      <c r="E19" s="49"/>
      <c r="F19" s="49"/>
      <c r="G19" s="97">
        <v>0</v>
      </c>
      <c r="H19" s="69"/>
      <c r="N19" s="75"/>
    </row>
    <row r="20" spans="1:14" s="7" customFormat="1" ht="20.25" customHeight="1" x14ac:dyDescent="0.35">
      <c r="A20" s="43"/>
      <c r="B20" s="44" t="s">
        <v>28</v>
      </c>
      <c r="C20" s="49"/>
      <c r="D20" s="44"/>
      <c r="E20" s="49"/>
      <c r="F20" s="49"/>
      <c r="G20" s="97">
        <v>0</v>
      </c>
      <c r="H20" s="69"/>
    </row>
    <row r="21" spans="1:14" s="7" customFormat="1" ht="20.25" customHeight="1" x14ac:dyDescent="0.35">
      <c r="A21" s="43"/>
      <c r="B21" s="59" t="s">
        <v>46</v>
      </c>
      <c r="C21" s="49"/>
      <c r="D21" s="44"/>
      <c r="E21" s="49"/>
      <c r="F21" s="49"/>
      <c r="G21" s="54">
        <f>SUM(G17:G20)</f>
        <v>0</v>
      </c>
      <c r="H21" s="69"/>
    </row>
    <row r="22" spans="1:14" s="7" customFormat="1" ht="20.25" customHeight="1" x14ac:dyDescent="0.35">
      <c r="A22" s="43"/>
      <c r="B22" s="44"/>
      <c r="C22" s="49"/>
      <c r="D22" s="44"/>
      <c r="E22" s="49"/>
      <c r="F22" s="49"/>
      <c r="G22" s="49"/>
      <c r="H22" s="69"/>
    </row>
    <row r="23" spans="1:14" s="7" customFormat="1" ht="20.25" customHeight="1" x14ac:dyDescent="0.35">
      <c r="A23" s="58"/>
      <c r="B23" s="51" t="s">
        <v>38</v>
      </c>
      <c r="C23" s="51"/>
      <c r="D23" s="51"/>
      <c r="E23" s="51"/>
      <c r="F23" s="49"/>
      <c r="G23" s="49">
        <f>IF(G12&lt;=0,0,IF(G12&gt;12,G17,G17*12/G12))</f>
        <v>0</v>
      </c>
    </row>
    <row r="24" spans="1:14" s="7" customFormat="1" ht="20.25" customHeight="1" x14ac:dyDescent="0.3">
      <c r="A24" s="58"/>
      <c r="B24" s="51" t="s">
        <v>39</v>
      </c>
      <c r="C24" s="51"/>
      <c r="D24" s="51"/>
      <c r="E24" s="51"/>
      <c r="F24" s="49"/>
      <c r="G24" s="49">
        <f>G23+G18</f>
        <v>0</v>
      </c>
    </row>
    <row r="25" spans="1:14" s="7" customFormat="1" ht="20.25" customHeight="1" x14ac:dyDescent="0.3">
      <c r="A25" s="58"/>
      <c r="B25" s="53"/>
      <c r="C25" s="53"/>
      <c r="D25" s="53"/>
      <c r="E25" s="53"/>
      <c r="F25" s="49"/>
      <c r="G25" s="57"/>
    </row>
    <row r="26" spans="1:14" s="7" customFormat="1" ht="20.25" customHeight="1" x14ac:dyDescent="0.3">
      <c r="A26" s="58"/>
      <c r="B26" s="51" t="s">
        <v>40</v>
      </c>
      <c r="C26" s="53"/>
      <c r="D26" s="53"/>
      <c r="E26" s="53"/>
      <c r="F26" s="49"/>
      <c r="G26" s="49">
        <f>F60</f>
        <v>0</v>
      </c>
    </row>
    <row r="27" spans="1:14" s="7" customFormat="1" ht="20.25" customHeight="1" x14ac:dyDescent="0.3">
      <c r="A27" s="58"/>
      <c r="B27" s="51" t="s">
        <v>41</v>
      </c>
      <c r="C27" s="53"/>
      <c r="D27" s="53"/>
      <c r="E27" s="53"/>
      <c r="F27" s="49"/>
      <c r="G27" s="49">
        <f>F69</f>
        <v>0</v>
      </c>
    </row>
    <row r="28" spans="1:14" s="7" customFormat="1" ht="20.25" customHeight="1" x14ac:dyDescent="0.3">
      <c r="A28" s="58"/>
      <c r="B28" s="53" t="s">
        <v>42</v>
      </c>
      <c r="C28" s="53"/>
      <c r="D28" s="53"/>
      <c r="E28" s="53"/>
      <c r="F28" s="49"/>
      <c r="G28" s="54">
        <f>G26-G27</f>
        <v>0</v>
      </c>
    </row>
    <row r="29" spans="1:14" s="7" customFormat="1" ht="20.25" customHeight="1" x14ac:dyDescent="0.3">
      <c r="A29" s="58"/>
      <c r="B29" s="53"/>
      <c r="C29" s="53"/>
      <c r="D29" s="53"/>
      <c r="E29" s="53"/>
      <c r="F29" s="49"/>
      <c r="G29" s="57"/>
    </row>
    <row r="30" spans="1:14" s="7" customFormat="1" ht="20.25" customHeight="1" x14ac:dyDescent="0.3">
      <c r="A30" s="43"/>
      <c r="B30" s="53" t="s">
        <v>20</v>
      </c>
      <c r="C30" s="73"/>
      <c r="D30" s="73"/>
      <c r="E30" s="73"/>
      <c r="F30" s="49"/>
      <c r="G30" s="57">
        <f>IF(G13="no",0,250*G12)</f>
        <v>0</v>
      </c>
      <c r="I30" s="55"/>
    </row>
    <row r="31" spans="1:14" s="7" customFormat="1" ht="20.25" customHeight="1" x14ac:dyDescent="0.3">
      <c r="A31" s="43"/>
      <c r="B31" s="53"/>
      <c r="C31" s="73"/>
      <c r="D31" s="73"/>
      <c r="E31" s="73"/>
      <c r="F31" s="49"/>
      <c r="G31" s="57"/>
      <c r="I31" s="55"/>
    </row>
    <row r="32" spans="1:14" s="7" customFormat="1" ht="20.25" customHeight="1" x14ac:dyDescent="0.3">
      <c r="A32" s="43"/>
      <c r="B32" s="51" t="s">
        <v>43</v>
      </c>
      <c r="C32" s="51"/>
      <c r="D32" s="51"/>
      <c r="E32" s="51"/>
      <c r="F32" s="49"/>
      <c r="G32" s="49">
        <f>G27/12*G12</f>
        <v>0</v>
      </c>
      <c r="H32" s="55"/>
      <c r="I32" s="75"/>
      <c r="J32" s="75"/>
    </row>
    <row r="33" spans="1:11" s="7" customFormat="1" ht="20.25" customHeight="1" x14ac:dyDescent="0.3">
      <c r="A33" s="43"/>
      <c r="B33" s="51" t="s">
        <v>44</v>
      </c>
      <c r="C33" s="51"/>
      <c r="D33" s="51"/>
      <c r="E33" s="51"/>
      <c r="F33" s="49"/>
      <c r="G33" s="49">
        <f>G28</f>
        <v>0</v>
      </c>
      <c r="H33" s="55"/>
      <c r="I33" s="75"/>
      <c r="J33" s="75"/>
    </row>
    <row r="34" spans="1:11" s="7" customFormat="1" ht="20.25" customHeight="1" x14ac:dyDescent="0.3">
      <c r="A34" s="43"/>
      <c r="B34" s="51" t="s">
        <v>45</v>
      </c>
      <c r="C34" s="51"/>
      <c r="D34" s="51"/>
      <c r="E34" s="51"/>
      <c r="F34" s="49"/>
      <c r="G34" s="49">
        <f>IF((G32+G33)&gt;G30,G30,G32)</f>
        <v>0</v>
      </c>
      <c r="H34" s="55"/>
      <c r="I34" s="75"/>
      <c r="J34" s="75"/>
    </row>
    <row r="35" spans="1:11" s="55" customFormat="1" ht="20.25" customHeight="1" x14ac:dyDescent="0.3">
      <c r="A35" s="72"/>
      <c r="B35" s="53" t="s">
        <v>18</v>
      </c>
      <c r="C35" s="76"/>
      <c r="D35" s="76"/>
      <c r="E35" s="76"/>
      <c r="F35" s="57"/>
      <c r="G35" s="54">
        <f>(G32+G33)-G34</f>
        <v>0</v>
      </c>
    </row>
    <row r="36" spans="1:11" s="55" customFormat="1" ht="20.25" customHeight="1" x14ac:dyDescent="0.3">
      <c r="A36" s="72"/>
      <c r="B36" s="51" t="s">
        <v>19</v>
      </c>
      <c r="C36" s="73"/>
      <c r="D36" s="73"/>
      <c r="E36" s="73"/>
      <c r="F36" s="49"/>
      <c r="G36" s="98">
        <v>0</v>
      </c>
    </row>
    <row r="37" spans="1:11" s="55" customFormat="1" ht="20.25" customHeight="1" x14ac:dyDescent="0.3">
      <c r="A37" s="72"/>
      <c r="B37" s="53" t="s">
        <v>24</v>
      </c>
      <c r="C37" s="76"/>
      <c r="D37" s="76"/>
      <c r="E37" s="76"/>
      <c r="G37" s="57">
        <f>IF(G34=0,G32-G36,G35-G36)</f>
        <v>0</v>
      </c>
    </row>
    <row r="38" spans="1:11" s="55" customFormat="1" ht="20.25" customHeight="1" x14ac:dyDescent="0.3">
      <c r="A38" s="72"/>
      <c r="B38" s="53"/>
      <c r="C38" s="73"/>
      <c r="D38" s="73"/>
      <c r="E38" s="73"/>
      <c r="F38" s="49"/>
      <c r="G38" s="57"/>
    </row>
    <row r="39" spans="1:11" s="55" customFormat="1" ht="20.25" customHeight="1" x14ac:dyDescent="0.3">
      <c r="A39" s="72"/>
      <c r="B39" s="41" t="s">
        <v>23</v>
      </c>
      <c r="C39" s="73"/>
      <c r="D39" s="73"/>
      <c r="E39" s="73"/>
      <c r="F39" s="49"/>
      <c r="G39" s="74">
        <f>G30-G34</f>
        <v>0</v>
      </c>
    </row>
    <row r="40" spans="1:11" s="55" customFormat="1" ht="20.25" customHeight="1" x14ac:dyDescent="0.3">
      <c r="A40" s="72"/>
      <c r="B40" s="53"/>
      <c r="C40" s="73"/>
      <c r="D40" s="73"/>
      <c r="E40" s="73"/>
      <c r="F40" s="49"/>
      <c r="G40" s="57"/>
    </row>
    <row r="41" spans="1:11" s="7" customFormat="1" ht="20.25" customHeight="1" x14ac:dyDescent="0.3">
      <c r="A41" s="43"/>
      <c r="B41" s="59" t="s">
        <v>15</v>
      </c>
      <c r="C41" s="45"/>
      <c r="D41" s="45"/>
      <c r="E41" s="45"/>
      <c r="F41" s="49"/>
      <c r="G41" s="57">
        <f>IF(G19&gt;36000,(G19-36000)*0.25,0)</f>
        <v>0</v>
      </c>
      <c r="H41" s="55"/>
    </row>
    <row r="42" spans="1:11" s="7" customFormat="1" ht="20.25" customHeight="1" x14ac:dyDescent="0.3">
      <c r="A42" s="43"/>
      <c r="B42" s="51" t="s">
        <v>19</v>
      </c>
      <c r="C42" s="45"/>
      <c r="D42" s="45"/>
      <c r="E42" s="45"/>
      <c r="F42" s="49"/>
      <c r="G42" s="98">
        <v>0</v>
      </c>
      <c r="H42" s="55"/>
    </row>
    <row r="43" spans="1:11" s="7" customFormat="1" ht="20.25" customHeight="1" x14ac:dyDescent="0.3">
      <c r="A43" s="43"/>
      <c r="B43" s="59" t="s">
        <v>22</v>
      </c>
      <c r="C43" s="45"/>
      <c r="D43" s="45"/>
      <c r="E43" s="45"/>
      <c r="G43" s="57">
        <f>G41-G42</f>
        <v>0</v>
      </c>
      <c r="H43" s="55"/>
    </row>
    <row r="44" spans="1:11" s="7" customFormat="1" ht="20.25" customHeight="1" x14ac:dyDescent="0.3">
      <c r="A44" s="43"/>
      <c r="B44" s="53"/>
      <c r="C44" s="45"/>
      <c r="D44" s="45"/>
      <c r="E44" s="45"/>
      <c r="F44" s="60"/>
      <c r="G44" s="60"/>
      <c r="H44" s="55"/>
      <c r="K44" s="74"/>
    </row>
    <row r="45" spans="1:11" s="7" customFormat="1" ht="20.25" customHeight="1" x14ac:dyDescent="0.3">
      <c r="A45" s="43"/>
      <c r="B45" s="59" t="s">
        <v>29</v>
      </c>
      <c r="C45" s="45"/>
      <c r="D45" s="45"/>
      <c r="E45" s="45"/>
      <c r="F45" s="49"/>
      <c r="G45" s="57">
        <f>IF(G20&lt;35000,0,(G20-35000)*0.1)</f>
        <v>0</v>
      </c>
      <c r="H45" s="55"/>
    </row>
    <row r="46" spans="1:11" s="7" customFormat="1" ht="20.25" customHeight="1" x14ac:dyDescent="0.3">
      <c r="A46" s="43"/>
      <c r="B46" s="51" t="s">
        <v>19</v>
      </c>
      <c r="C46" s="45"/>
      <c r="D46" s="45"/>
      <c r="E46" s="45"/>
      <c r="F46" s="49"/>
      <c r="G46" s="98">
        <v>0</v>
      </c>
      <c r="H46" s="55"/>
    </row>
    <row r="47" spans="1:11" s="7" customFormat="1" ht="20.25" customHeight="1" x14ac:dyDescent="0.3">
      <c r="A47" s="43"/>
      <c r="B47" s="59" t="s">
        <v>30</v>
      </c>
      <c r="C47" s="45"/>
      <c r="D47" s="45"/>
      <c r="E47" s="45"/>
      <c r="G47" s="57">
        <f>G45-G46</f>
        <v>0</v>
      </c>
    </row>
    <row r="48" spans="1:11" s="7" customFormat="1" ht="20.25" customHeight="1" x14ac:dyDescent="0.3">
      <c r="A48" s="43"/>
      <c r="B48" s="59"/>
      <c r="C48" s="45"/>
      <c r="D48" s="45"/>
      <c r="E48" s="45"/>
      <c r="F48" s="57"/>
      <c r="G48" s="55"/>
    </row>
    <row r="49" spans="1:8" s="7" customFormat="1" ht="20.25" customHeight="1" thickBot="1" x14ac:dyDescent="0.35">
      <c r="A49" s="43"/>
      <c r="B49" s="59" t="s">
        <v>7</v>
      </c>
      <c r="C49" s="45"/>
      <c r="D49" s="45"/>
      <c r="E49" s="45"/>
      <c r="G49" s="61">
        <f>G37+G43+G47</f>
        <v>0</v>
      </c>
    </row>
    <row r="50" spans="1:8" s="3" customFormat="1" ht="20.25" customHeight="1" thickTop="1" x14ac:dyDescent="0.3">
      <c r="A50" s="33"/>
      <c r="B50" s="34"/>
      <c r="C50" s="31"/>
      <c r="D50" s="31"/>
      <c r="E50" s="31"/>
      <c r="F50" s="19"/>
      <c r="G50" s="18"/>
    </row>
    <row r="51" spans="1:8" s="3" customFormat="1" ht="44.25" customHeight="1" x14ac:dyDescent="0.3">
      <c r="A51" s="33"/>
      <c r="B51" s="103" t="str">
        <f>IF(G13="yes","Note that in this calculation the disability tax credit reduces only the tax calculated as be tax tables. this is so that the tax calculation can balance back to the one calculated in VIP Premier.",".")</f>
        <v>.</v>
      </c>
      <c r="C51" s="103"/>
      <c r="D51" s="103"/>
      <c r="E51" s="103"/>
      <c r="F51" s="103"/>
      <c r="G51" s="103"/>
      <c r="H51" s="80"/>
    </row>
    <row r="52" spans="1:8" s="3" customFormat="1" ht="20.25" customHeight="1" x14ac:dyDescent="0.3">
      <c r="A52" s="33"/>
      <c r="B52" s="93"/>
      <c r="C52" s="93"/>
      <c r="D52" s="93"/>
      <c r="E52" s="93"/>
      <c r="F52" s="93"/>
      <c r="G52" s="93"/>
      <c r="H52" s="80"/>
    </row>
    <row r="53" spans="1:8" s="3" customFormat="1" ht="20.25" customHeight="1" x14ac:dyDescent="0.3">
      <c r="A53" s="32"/>
      <c r="B53" s="51" t="s">
        <v>40</v>
      </c>
      <c r="C53" s="35"/>
      <c r="D53" s="35"/>
      <c r="E53" s="35"/>
      <c r="F53" s="20"/>
      <c r="G53" s="20"/>
    </row>
    <row r="54" spans="1:8" s="3" customFormat="1" ht="20.25" customHeight="1" x14ac:dyDescent="0.3">
      <c r="A54" s="32"/>
      <c r="B54" s="104" t="s">
        <v>35</v>
      </c>
      <c r="C54" s="104"/>
      <c r="D54" s="105" t="s">
        <v>33</v>
      </c>
      <c r="E54" s="106" t="s">
        <v>0</v>
      </c>
      <c r="F54" s="105" t="s">
        <v>34</v>
      </c>
      <c r="G54" s="108"/>
    </row>
    <row r="55" spans="1:8" s="3" customFormat="1" ht="20.25" customHeight="1" x14ac:dyDescent="0.3">
      <c r="A55" s="32"/>
      <c r="B55" s="94" t="s">
        <v>31</v>
      </c>
      <c r="C55" s="94" t="s">
        <v>32</v>
      </c>
      <c r="D55" s="105"/>
      <c r="E55" s="106"/>
      <c r="F55" s="105"/>
      <c r="G55" s="108"/>
    </row>
    <row r="56" spans="1:8" s="3" customFormat="1" ht="20.25" customHeight="1" x14ac:dyDescent="0.3">
      <c r="A56" s="32"/>
      <c r="B56" s="21">
        <v>0</v>
      </c>
      <c r="C56" s="21">
        <v>36000</v>
      </c>
      <c r="D56" s="22">
        <f>IF(G24&lt;=C56,G24,C56)</f>
        <v>0</v>
      </c>
      <c r="E56" s="90">
        <v>0</v>
      </c>
      <c r="F56" s="25">
        <f>D56*E56</f>
        <v>0</v>
      </c>
      <c r="G56" s="19"/>
    </row>
    <row r="57" spans="1:8" s="3" customFormat="1" ht="20.25" customHeight="1" x14ac:dyDescent="0.3">
      <c r="A57" s="32"/>
      <c r="B57" s="24">
        <v>36000.01</v>
      </c>
      <c r="C57" s="24">
        <v>45600</v>
      </c>
      <c r="D57" s="64">
        <f>IF(G$24&gt;=B57,IF(G$24&lt;=C57,G$24-C56,C57-C56),0)</f>
        <v>0</v>
      </c>
      <c r="E57" s="91">
        <v>0.25</v>
      </c>
      <c r="F57" s="25">
        <f t="shared" ref="F57:F59" si="0">D57*E57</f>
        <v>0</v>
      </c>
      <c r="G57" s="19"/>
    </row>
    <row r="58" spans="1:8" s="3" customFormat="1" ht="20.25" customHeight="1" x14ac:dyDescent="0.3">
      <c r="A58" s="32"/>
      <c r="B58" s="24">
        <v>45600.01</v>
      </c>
      <c r="C58" s="24">
        <v>70800</v>
      </c>
      <c r="D58" s="64">
        <f>IF(G$24&gt;=B58,IF(G$24&lt;=C58,G$24-C57,C58-C57),0)</f>
        <v>0</v>
      </c>
      <c r="E58" s="91">
        <v>0.3</v>
      </c>
      <c r="F58" s="25">
        <f t="shared" si="0"/>
        <v>0</v>
      </c>
      <c r="G58" s="19"/>
    </row>
    <row r="59" spans="1:8" s="3" customFormat="1" ht="20.25" customHeight="1" x14ac:dyDescent="0.3">
      <c r="A59" s="32"/>
      <c r="B59" s="24">
        <v>70800.009999999995</v>
      </c>
      <c r="C59" s="27" t="s">
        <v>2</v>
      </c>
      <c r="D59" s="25">
        <f>IF(G24&gt;=B59,G24-C58,0)</f>
        <v>0</v>
      </c>
      <c r="E59" s="91">
        <v>0.35</v>
      </c>
      <c r="F59" s="25">
        <f t="shared" si="0"/>
        <v>0</v>
      </c>
      <c r="G59" s="19"/>
    </row>
    <row r="60" spans="1:8" s="3" customFormat="1" ht="20.25" customHeight="1" thickBot="1" x14ac:dyDescent="0.35">
      <c r="A60" s="32"/>
      <c r="B60" s="28"/>
      <c r="C60" s="28"/>
      <c r="D60" s="29">
        <f>SUM(D56:D59)</f>
        <v>0</v>
      </c>
      <c r="E60" s="30"/>
      <c r="F60" s="29">
        <f>SUM(F56:F59)</f>
        <v>0</v>
      </c>
      <c r="G60" s="18"/>
    </row>
    <row r="61" spans="1:8" s="3" customFormat="1" ht="20.25" customHeight="1" x14ac:dyDescent="0.3">
      <c r="A61" s="32"/>
      <c r="B61" s="28"/>
      <c r="C61" s="28"/>
      <c r="D61" s="84"/>
      <c r="E61" s="85"/>
      <c r="F61" s="84"/>
      <c r="G61" s="18"/>
    </row>
    <row r="62" spans="1:8" s="3" customFormat="1" ht="20.25" customHeight="1" x14ac:dyDescent="0.3">
      <c r="A62" s="32"/>
      <c r="B62" s="51" t="s">
        <v>41</v>
      </c>
    </row>
    <row r="63" spans="1:8" s="3" customFormat="1" ht="20.25" customHeight="1" x14ac:dyDescent="0.3">
      <c r="A63" s="32"/>
      <c r="B63" s="104" t="s">
        <v>35</v>
      </c>
      <c r="C63" s="104"/>
      <c r="D63" s="105" t="s">
        <v>33</v>
      </c>
      <c r="E63" s="106" t="s">
        <v>0</v>
      </c>
      <c r="F63" s="105" t="s">
        <v>34</v>
      </c>
      <c r="G63" s="108"/>
    </row>
    <row r="64" spans="1:8" s="3" customFormat="1" ht="20.25" customHeight="1" x14ac:dyDescent="0.3">
      <c r="A64" s="32"/>
      <c r="B64" s="94" t="s">
        <v>31</v>
      </c>
      <c r="C64" s="94" t="s">
        <v>32</v>
      </c>
      <c r="D64" s="105"/>
      <c r="E64" s="106"/>
      <c r="F64" s="105"/>
      <c r="G64" s="108"/>
    </row>
    <row r="65" spans="1:7" s="3" customFormat="1" ht="20.25" customHeight="1" x14ac:dyDescent="0.3">
      <c r="A65" s="32"/>
      <c r="B65" s="21">
        <v>0</v>
      </c>
      <c r="C65" s="21">
        <v>36000</v>
      </c>
      <c r="D65" s="22">
        <f>IF(G23&lt;=C65,G23,C65)</f>
        <v>0</v>
      </c>
      <c r="E65" s="90">
        <v>0</v>
      </c>
      <c r="F65" s="25">
        <f>D65*E65</f>
        <v>0</v>
      </c>
      <c r="G65" s="19"/>
    </row>
    <row r="66" spans="1:7" s="3" customFormat="1" ht="20.25" customHeight="1" x14ac:dyDescent="0.3">
      <c r="A66" s="32"/>
      <c r="B66" s="24">
        <v>36000.01</v>
      </c>
      <c r="C66" s="24">
        <v>45600</v>
      </c>
      <c r="D66" s="64">
        <f>IF(G$23&gt;=B66,IF(G$23&lt;=C66,G$23-C65,C66-C65),0)</f>
        <v>0</v>
      </c>
      <c r="E66" s="91">
        <v>0.25</v>
      </c>
      <c r="F66" s="25">
        <f t="shared" ref="F66:F68" si="1">D66*E66</f>
        <v>0</v>
      </c>
      <c r="G66" s="19"/>
    </row>
    <row r="67" spans="1:7" s="3" customFormat="1" ht="20.25" customHeight="1" x14ac:dyDescent="0.3">
      <c r="A67" s="32"/>
      <c r="B67" s="24">
        <v>45600.01</v>
      </c>
      <c r="C67" s="24">
        <v>70800</v>
      </c>
      <c r="D67" s="64">
        <f>IF(G$23&gt;=B67,IF(G$23&lt;=C67,G$23-C66,C67-C66),0)</f>
        <v>0</v>
      </c>
      <c r="E67" s="91">
        <v>0.3</v>
      </c>
      <c r="F67" s="25">
        <f t="shared" si="1"/>
        <v>0</v>
      </c>
      <c r="G67" s="19"/>
    </row>
    <row r="68" spans="1:7" s="3" customFormat="1" ht="20.25" customHeight="1" x14ac:dyDescent="0.3">
      <c r="A68" s="32"/>
      <c r="B68" s="24">
        <v>70800.009999999995</v>
      </c>
      <c r="C68" s="27" t="s">
        <v>2</v>
      </c>
      <c r="D68" s="25">
        <f>IF(G23&gt;=B68,G23-C67,0)</f>
        <v>0</v>
      </c>
      <c r="E68" s="91">
        <v>0.35</v>
      </c>
      <c r="F68" s="25">
        <f t="shared" si="1"/>
        <v>0</v>
      </c>
      <c r="G68" s="19"/>
    </row>
    <row r="69" spans="1:7" s="3" customFormat="1" ht="20.25" customHeight="1" thickBot="1" x14ac:dyDescent="0.35">
      <c r="A69" s="32"/>
      <c r="B69" s="28"/>
      <c r="C69" s="28"/>
      <c r="D69" s="29">
        <f>SUM(D65:D68)</f>
        <v>0</v>
      </c>
      <c r="E69" s="30"/>
      <c r="F69" s="29">
        <f>SUM(F65:F68)</f>
        <v>0</v>
      </c>
      <c r="G69" s="18"/>
    </row>
    <row r="70" spans="1:7" s="3" customFormat="1" ht="20.25" customHeight="1" x14ac:dyDescent="0.3">
      <c r="A70" s="32"/>
    </row>
    <row r="71" spans="1:7" s="3" customFormat="1" ht="20.25" customHeight="1" x14ac:dyDescent="0.3">
      <c r="A71" s="32"/>
    </row>
    <row r="72" spans="1:7" s="3" customFormat="1" ht="20.25" customHeight="1" x14ac:dyDescent="0.3">
      <c r="A72" s="32"/>
      <c r="B72" s="101" t="s">
        <v>3</v>
      </c>
      <c r="C72" s="102"/>
      <c r="D72" s="102"/>
      <c r="E72" s="102"/>
      <c r="F72" s="102"/>
      <c r="G72" s="92"/>
    </row>
    <row r="73" spans="1:7" s="3" customFormat="1" ht="20.25" customHeight="1" x14ac:dyDescent="0.3">
      <c r="A73" s="32"/>
      <c r="B73" s="102"/>
      <c r="C73" s="102"/>
      <c r="D73" s="102"/>
      <c r="E73" s="102"/>
      <c r="F73" s="102"/>
      <c r="G73" s="92"/>
    </row>
    <row r="74" spans="1:7" ht="20.25" customHeight="1" x14ac:dyDescent="0.3">
      <c r="B74" s="102"/>
      <c r="C74" s="102"/>
      <c r="D74" s="102"/>
      <c r="E74" s="102"/>
      <c r="F74" s="102"/>
      <c r="G74" s="92"/>
    </row>
    <row r="75" spans="1:7" ht="20.25" customHeight="1" x14ac:dyDescent="0.3">
      <c r="B75" s="102"/>
      <c r="C75" s="102"/>
      <c r="D75" s="102"/>
      <c r="E75" s="102"/>
      <c r="F75" s="102"/>
      <c r="G75" s="92"/>
    </row>
    <row r="76" spans="1:7" ht="20.25" customHeight="1" x14ac:dyDescent="0.3">
      <c r="B76" s="102"/>
      <c r="C76" s="102"/>
      <c r="D76" s="102"/>
      <c r="E76" s="102"/>
      <c r="F76" s="102"/>
      <c r="G76" s="92"/>
    </row>
    <row r="77" spans="1:7" ht="14.4" x14ac:dyDescent="0.3">
      <c r="B77" s="102"/>
      <c r="C77" s="102"/>
      <c r="D77" s="102"/>
      <c r="E77" s="102"/>
      <c r="F77" s="102"/>
      <c r="G77" s="92"/>
    </row>
  </sheetData>
  <sheetProtection algorithmName="SHA-512" hashValue="WyhkpMqV3GdHGBrhoiXTOwSYiGTmpRTlib3AQfhM9EKuedoGPYACrm8qykDzXIUaTWnGXujyS3QVP7pL5ujtbg==" saltValue="GGZBlCaMgytwn+SLfCY+uA==" spinCount="100000" sheet="1" objects="1" scenarios="1"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documentManagement>
</p:properties>
</file>

<file path=customXml/itemProps1.xml><?xml version="1.0" encoding="utf-8"?>
<ds:datastoreItem xmlns:ds="http://schemas.openxmlformats.org/officeDocument/2006/customXml" ds:itemID="{A6C201BA-3657-4E00-95BE-15778DBFD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75FE36-B599-4546-9099-6F2207A70E2F}">
  <ds:schemaRefs>
    <ds:schemaRef ds:uri="http://schemas.microsoft.com/sharepoint/v3/contenttype/forms"/>
  </ds:schemaRefs>
</ds:datastoreItem>
</file>

<file path=customXml/itemProps3.xml><?xml version="1.0" encoding="utf-8"?>
<ds:datastoreItem xmlns:ds="http://schemas.openxmlformats.org/officeDocument/2006/customXml" ds:itemID="{312B54E5-FBD7-477D-B1EA-3A776EC3EAB7}">
  <ds:schemaRefs>
    <ds:schemaRef ds:uri="http://purl.org/dc/elements/1.1/"/>
    <ds:schemaRef ds:uri="http://schemas.microsoft.com/office/2006/metadata/properties"/>
    <ds:schemaRef ds:uri="http://schemas.microsoft.com/office/2006/documentManagement/types"/>
    <ds:schemaRef ds:uri="71037282-4172-42af-8e02-c41ee92b0631"/>
    <ds:schemaRef ds:uri="http://purl.org/dc/terms/"/>
    <ds:schemaRef ds:uri="http://purl.org/dc/dcmitype/"/>
    <ds:schemaRef ds:uri="http://schemas.microsoft.com/sharepoint/v3"/>
    <ds:schemaRef ds:uri="http://schemas.microsoft.com/office/infopath/2007/PartnerControls"/>
    <ds:schemaRef ds:uri="http://schemas.openxmlformats.org/package/2006/metadata/core-propertie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Baloyi, Tinyiko</cp:lastModifiedBy>
  <cp:lastPrinted>2014-12-19T13:18:01Z</cp:lastPrinted>
  <dcterms:created xsi:type="dcterms:W3CDTF">2011-10-12T07:08:14Z</dcterms:created>
  <dcterms:modified xsi:type="dcterms:W3CDTF">2021-12-14T15:10:14Z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