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sage365.sharepoint.com/sites/za/pd/Compliance/PayrollAfrica/Tanzania/"/>
    </mc:Choice>
  </mc:AlternateContent>
  <xr:revisionPtr revIDLastSave="5" documentId="13_ncr:1_{4F214628-30DB-467C-A545-5B8197E66925}" xr6:coauthVersionLast="45" xr6:coauthVersionMax="45" xr10:uidLastSave="{F0295CCB-0FFD-4BA7-9038-18CAC9DF151C}"/>
  <bookViews>
    <workbookView xWindow="-120" yWindow="-120" windowWidth="24240" windowHeight="13290"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9" l="1"/>
  <c r="F15" i="19" l="1"/>
  <c r="F14" i="18"/>
  <c r="F18" i="18" s="1"/>
  <c r="F19" i="18" s="1"/>
  <c r="D25" i="19" l="1"/>
  <c r="F25" i="19" s="1"/>
  <c r="D23" i="19"/>
  <c r="F23" i="19" s="1"/>
  <c r="D26" i="19"/>
  <c r="F26" i="19" s="1"/>
  <c r="D24" i="19"/>
  <c r="F24" i="19" s="1"/>
  <c r="D22" i="19"/>
  <c r="D32" i="18"/>
  <c r="F32" i="18" s="1"/>
  <c r="D30" i="18"/>
  <c r="F30" i="18" s="1"/>
  <c r="D33" i="18"/>
  <c r="F33" i="18" s="1"/>
  <c r="D31" i="18"/>
  <c r="F31" i="18" s="1"/>
  <c r="D29" i="18"/>
  <c r="D27" i="19" l="1"/>
  <c r="F22" i="19"/>
  <c r="F27" i="19" s="1"/>
  <c r="F17" i="19" s="1"/>
  <c r="D34" i="18"/>
  <c r="F29" i="18"/>
  <c r="F34" i="18" s="1"/>
  <c r="F21" i="18" s="1"/>
  <c r="F22" i="18" s="1"/>
  <c r="F24" i="18" s="1"/>
</calcChain>
</file>

<file path=xl/sharedStrings.xml><?xml version="1.0" encoding="utf-8"?>
<sst xmlns="http://schemas.openxmlformats.org/spreadsheetml/2006/main" count="49" uniqueCount="35">
  <si>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</si>
  <si>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</si>
  <si>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</si>
  <si>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</si>
  <si>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</si>
  <si>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</si>
  <si>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</si>
  <si>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</si>
  <si>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</si>
  <si>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</si>
  <si>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</si>
  <si>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</si>
  <si>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</si>
  <si>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</si>
  <si>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r>
      <t xml:space="preserve">PAYE </t>
    </r>
    <r>
      <rPr>
        <i/>
        <sz val="10"/>
        <color theme="0" tint="-0.499984740745262"/>
        <rFont val="Calibri"/>
        <family val="2"/>
        <scheme val="minor"/>
      </rPr>
      <t>as per tax tables</t>
    </r>
  </si>
  <si>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</si>
  <si>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</si>
  <si>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</si>
  <si>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</si>
  <si>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</si>
  <si>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</si>
  <si>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</si>
  <si>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</si>
  <si>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</si>
  <si>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</si>
  <si>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</si>
  <si>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</si>
  <si>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</si>
  <si>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</si>
  <si>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 xml:space="preserve">Annual Income Bracket </t>
  </si>
  <si>
    <r>
      <t xml:space="preserve">Taxable Income </t>
    </r>
    <r>
      <rPr>
        <i/>
        <sz val="10"/>
        <color theme="1" tint="0.499984740745262"/>
        <rFont val="Calibri"/>
        <family val="2"/>
        <scheme val="minor"/>
      </rPr>
      <t>earnings , benefist and company contributions</t>
    </r>
  </si>
  <si>
    <r>
      <t xml:space="preserve">Tax deduction for retirement contributions </t>
    </r>
    <r>
      <rPr>
        <i/>
        <sz val="10"/>
        <color theme="1" tint="0.499984740745262"/>
        <rFont val="Calibri"/>
        <family val="2"/>
        <scheme val="minor"/>
      </rPr>
      <t xml:space="preserve">NSSF, PPF, etc. </t>
    </r>
  </si>
  <si>
    <r>
      <t>Taxable Income</t>
    </r>
    <r>
      <rPr>
        <i/>
        <sz val="10"/>
        <color theme="1" tint="0.499984740745262"/>
        <rFont val="Calibri"/>
        <family val="2"/>
        <scheme val="minor"/>
      </rPr>
      <t xml:space="preserve"> earnings, benefits and company contributions</t>
    </r>
  </si>
  <si>
    <t>Monthly Tax Calculator 2020</t>
  </si>
  <si>
    <t>Annual / YTD Tax Calculator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</si>
</sst>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1"/>
      <name val="Calibri"/>
      <family val="2"/>
      <scheme val="minor"/>
    </font>
    <font>
      <i/>
      <sz val="10"/>
      <color theme="0" tint="-0.499984740745262"/>
      <name val="Calibri"/>
      <family val="2"/>
      <scheme val="minor"/>
    </font>
    <font>
      <sz val="11"/>
      <color theme="0" tint="-0.499984740745262"/>
      <name val="Calibri"/>
      <family val="2"/>
      <scheme val="minor"/>
    </font>
    <font>
      <b/>
      <sz val="11"/>
      <color theme="0"/>
      <name val="Calibri"/>
      <family val="2"/>
      <scheme val="minor"/>
    </font>
    <font>
      <i/>
      <sz val="10"/>
      <color theme="0" tint="-0.34998626667073579"/>
      <name val="Calibri"/>
      <family val="2"/>
      <scheme val="minor"/>
    </font>
    <font>
      <sz val="11"/>
      <color rgb="FF00FF00"/>
      <name val="Calibri"/>
      <family val="2"/>
      <scheme val="minor"/>
    </font>
    <font>
      <i/>
      <sz val="10"/>
      <color theme="1" tint="0.499984740745262"/>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6" xfId="0" applyNumberFormat="1" applyFont="1" applyFill="1" applyBorder="1" applyAlignment="1" applyProtection="1">
      <alignment vertical="center"/>
    </xf>
    <xf numFmtId="4" fontId="9" fillId="2" borderId="2" xfId="0" applyNumberFormat="1" applyFont="1" applyFill="1" applyBorder="1" applyAlignment="1" applyProtection="1">
      <alignment vertical="center"/>
    </xf>
    <xf numFmtId="4" fontId="9" fillId="2" borderId="2" xfId="0" applyNumberFormat="1" applyFont="1" applyFill="1" applyBorder="1" applyAlignment="1" applyProtection="1">
      <alignment horizontal="righ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4" fontId="9" fillId="0" borderId="0" xfId="0" applyNumberFormat="1" applyFont="1" applyFill="1" applyBorder="1" applyAlignment="1" applyProtection="1">
      <alignment horizontal="left" vertical="center"/>
    </xf>
    <xf numFmtId="0" fontId="11" fillId="0" borderId="0" xfId="0" quotePrefix="1" applyFont="1" applyFill="1" applyAlignment="1" applyProtection="1">
      <alignment horizontal="right" vertical="center"/>
    </xf>
    <xf numFmtId="0" fontId="0" fillId="0" borderId="0" xfId="0" applyFont="1" applyFill="1" applyAlignment="1" applyProtection="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6" xfId="0" applyNumberFormat="1" applyFont="1" applyBorder="1" applyAlignment="1" applyProtection="1">
      <alignmen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0" fontId="4" fillId="0" borderId="0" xfId="0" applyFont="1" applyAlignment="1" applyProtection="1">
      <alignment horizontal="right"/>
    </xf>
    <xf numFmtId="1" fontId="16" fillId="4" borderId="0" xfId="0" applyNumberFormat="1" applyFont="1" applyFill="1" applyAlignment="1" applyProtection="1">
      <alignment horizontal="center" vertical="center"/>
      <protection locked="0"/>
    </xf>
    <xf numFmtId="9" fontId="9" fillId="0" borderId="6" xfId="0" applyNumberFormat="1" applyFont="1" applyBorder="1" applyAlignment="1" applyProtection="1">
      <alignment horizontal="center" vertical="center"/>
    </xf>
    <xf numFmtId="9" fontId="9" fillId="0" borderId="2" xfId="0" applyNumberFormat="1"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0" fontId="18" fillId="0" borderId="0" xfId="0" quotePrefix="1" applyFont="1" applyAlignment="1" applyProtection="1">
      <alignment vertical="center"/>
    </xf>
    <xf numFmtId="0" fontId="2" fillId="3" borderId="5" xfId="0" applyFont="1" applyFill="1" applyBorder="1" applyAlignment="1" applyProtection="1">
      <alignment horizontal="center"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6" fillId="0" borderId="0" xfId="0" quotePrefix="1" applyFont="1" applyAlignment="1" applyProtection="1">
      <alignment horizontal="right" vertical="center"/>
    </xf>
    <xf numFmtId="16" fontId="19" fillId="3" borderId="0" xfId="0" quotePrefix="1" applyNumberFormat="1" applyFont="1" applyFill="1" applyAlignment="1" applyProtection="1">
      <alignment horizontal="right" vertical="center"/>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9" fontId="2" fillId="3" borderId="5"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59055</xdr:colOff>
      <xdr:row>3</xdr:row>
      <xdr:rowOff>59055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5"/>
  <sheetViews>
    <sheetView showGridLines="0" tabSelected="1" zoomScaleNormal="100" zoomScaleSheetLayoutView="100" workbookViewId="0">
      <selection activeCell="F13" sqref="F13"/>
    </sheetView>
  </sheetViews>
  <sheetFormatPr defaultColWidth="9.140625" defaultRowHeight="12.75" x14ac:dyDescent="0.2"/>
  <cols>
    <col min="1" max="1" width="8.5703125" style="41" customWidth="1"/>
    <col min="2" max="2" width="16.140625" style="13" customWidth="1"/>
    <col min="3" max="5" width="21.5703125" style="13" customWidth="1"/>
    <col min="6" max="6" width="17.85546875" style="13" customWidth="1"/>
    <col min="7" max="13" width="9.140625" style="13"/>
    <col min="14" max="14" width="9.140625" style="13" customWidth="1"/>
    <col min="15" max="16384" width="9.140625" style="13"/>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33</v>
      </c>
      <c r="C5" s="6"/>
      <c r="D5" s="6"/>
      <c r="E5" s="6"/>
      <c r="F5" s="8" t="s">
        <v>6</v>
      </c>
      <c r="S5" s="15"/>
      <c r="T5" s="15"/>
    </row>
    <row r="6" spans="1:20" s="2" customFormat="1" ht="15.75" customHeight="1" x14ac:dyDescent="0.25">
      <c r="F6" s="3"/>
      <c r="S6" s="45"/>
      <c r="T6" s="45"/>
    </row>
    <row r="7" spans="1:20" s="4" customFormat="1" ht="20.25" customHeight="1" x14ac:dyDescent="0.25">
      <c r="B7" s="1" t="s">
        <v>1</v>
      </c>
      <c r="C7" s="1"/>
      <c r="D7" s="1"/>
      <c r="E7" s="1"/>
      <c r="F7" s="5"/>
      <c r="S7" s="46"/>
      <c r="T7" s="47"/>
    </row>
    <row r="8" spans="1:20" s="4" customFormat="1" ht="20.25" customHeight="1" x14ac:dyDescent="0.25">
      <c r="B8" s="1"/>
      <c r="C8" s="1"/>
      <c r="D8" s="1"/>
      <c r="E8" s="1"/>
      <c r="F8" s="5"/>
      <c r="S8" s="46"/>
      <c r="T8" s="47"/>
    </row>
    <row r="9" spans="1:20" s="4" customFormat="1" ht="20.25" customHeight="1" x14ac:dyDescent="0.25">
      <c r="A9" s="19"/>
      <c r="B9" s="20"/>
      <c r="C9" s="20"/>
      <c r="D9" s="20"/>
      <c r="E9" s="20"/>
      <c r="F9" s="21" t="s">
        <v>7</v>
      </c>
    </row>
    <row r="10" spans="1:20" s="4" customFormat="1" ht="20.25" customHeight="1" x14ac:dyDescent="0.25">
      <c r="A10" s="16"/>
      <c r="B10" s="22" t="s">
        <v>30</v>
      </c>
      <c r="C10" s="22"/>
      <c r="D10" s="22"/>
      <c r="E10" s="22"/>
      <c r="F10" s="23">
        <v>2141161</v>
      </c>
    </row>
    <row r="11" spans="1:20" s="4" customFormat="1" ht="20.25" customHeight="1" x14ac:dyDescent="0.25">
      <c r="A11" s="52"/>
      <c r="B11" s="25" t="s">
        <v>4</v>
      </c>
      <c r="C11" s="25"/>
      <c r="D11" s="25"/>
      <c r="E11" s="25"/>
      <c r="F11" s="26">
        <f>SUM(F10:F10)</f>
        <v>2141161</v>
      </c>
      <c r="G11" s="50" t="s">
        <v>22</v>
      </c>
    </row>
    <row r="12" spans="1:20" s="4" customFormat="1" ht="20.25" customHeight="1" x14ac:dyDescent="0.25">
      <c r="A12" s="16"/>
      <c r="B12" s="24"/>
      <c r="C12" s="24"/>
      <c r="D12" s="24"/>
      <c r="E12" s="24"/>
      <c r="F12" s="27"/>
      <c r="G12" s="50"/>
    </row>
    <row r="13" spans="1:20" s="4" customFormat="1" ht="20.25" customHeight="1" x14ac:dyDescent="0.25">
      <c r="A13" s="16"/>
      <c r="B13" s="28" t="s">
        <v>31</v>
      </c>
      <c r="C13" s="28"/>
      <c r="D13" s="28"/>
      <c r="E13" s="28"/>
      <c r="F13" s="23">
        <v>214116</v>
      </c>
      <c r="G13" s="50" t="s">
        <v>23</v>
      </c>
    </row>
    <row r="14" spans="1:20" s="30" customFormat="1" ht="20.25" customHeight="1" x14ac:dyDescent="0.25">
      <c r="A14" s="29"/>
      <c r="B14" s="28"/>
      <c r="C14" s="28"/>
      <c r="D14" s="28"/>
      <c r="E14" s="28"/>
      <c r="F14" s="22"/>
      <c r="G14" s="51"/>
    </row>
    <row r="15" spans="1:20" s="4" customFormat="1" ht="20.25" customHeight="1" x14ac:dyDescent="0.25">
      <c r="A15" s="32"/>
      <c r="B15" s="25" t="s">
        <v>13</v>
      </c>
      <c r="C15" s="25"/>
      <c r="D15" s="25"/>
      <c r="E15" s="25"/>
      <c r="F15" s="31">
        <f>F11-F13</f>
        <v>1927045</v>
      </c>
      <c r="G15" s="50" t="s">
        <v>24</v>
      </c>
    </row>
    <row r="16" spans="1:20" s="4" customFormat="1" ht="20.25" customHeight="1" x14ac:dyDescent="0.25">
      <c r="A16" s="16"/>
      <c r="B16" s="25"/>
      <c r="C16" s="25"/>
      <c r="D16" s="25"/>
      <c r="E16" s="25"/>
      <c r="F16" s="31"/>
      <c r="G16" s="50"/>
    </row>
    <row r="17" spans="1:6" s="4" customFormat="1" ht="20.25" customHeight="1" thickBot="1" x14ac:dyDescent="0.3">
      <c r="A17" s="16"/>
      <c r="B17" s="33" t="s">
        <v>14</v>
      </c>
      <c r="C17" s="33"/>
      <c r="D17" s="33"/>
      <c r="E17" s="33"/>
      <c r="F17" s="34">
        <f>F27</f>
        <v>460213.5</v>
      </c>
    </row>
    <row r="18" spans="1:6" s="4" customFormat="1" ht="20.25" customHeight="1" thickTop="1" x14ac:dyDescent="0.25">
      <c r="A18" s="16"/>
      <c r="B18" s="17"/>
      <c r="C18" s="18"/>
      <c r="D18" s="18"/>
      <c r="E18" s="18"/>
      <c r="F18" s="22"/>
    </row>
    <row r="19" spans="1:6" s="4" customFormat="1" ht="11.25" customHeight="1" x14ac:dyDescent="0.25">
      <c r="A19" s="19"/>
      <c r="B19" s="35"/>
      <c r="C19" s="35"/>
      <c r="D19" s="35"/>
      <c r="E19" s="35"/>
      <c r="F19" s="36"/>
    </row>
    <row r="20" spans="1:6" s="4" customFormat="1" ht="20.25" customHeight="1" x14ac:dyDescent="0.25">
      <c r="A20" s="19"/>
      <c r="B20" s="54" t="s">
        <v>3</v>
      </c>
      <c r="C20" s="54"/>
      <c r="D20" s="55" t="s">
        <v>11</v>
      </c>
      <c r="E20" s="56" t="s">
        <v>0</v>
      </c>
      <c r="F20" s="55" t="s">
        <v>12</v>
      </c>
    </row>
    <row r="21" spans="1:6" s="4" customFormat="1" ht="20.25" customHeight="1" x14ac:dyDescent="0.25">
      <c r="A21" s="19"/>
      <c r="B21" s="49" t="s">
        <v>9</v>
      </c>
      <c r="C21" s="49" t="s">
        <v>10</v>
      </c>
      <c r="D21" s="55"/>
      <c r="E21" s="56"/>
      <c r="F21" s="55"/>
    </row>
    <row r="22" spans="1:6" s="4" customFormat="1" ht="20.25" customHeight="1" x14ac:dyDescent="0.25">
      <c r="A22" s="19"/>
      <c r="B22" s="9">
        <v>0</v>
      </c>
      <c r="C22" s="9">
        <v>170000</v>
      </c>
      <c r="D22" s="37">
        <f>IF(F15&lt;=C22,F15,C22)</f>
        <v>170000</v>
      </c>
      <c r="E22" s="43">
        <v>0</v>
      </c>
      <c r="F22" s="37">
        <f>D22*E22</f>
        <v>0</v>
      </c>
    </row>
    <row r="23" spans="1:6" s="4" customFormat="1" ht="20.25" customHeight="1" x14ac:dyDescent="0.25">
      <c r="A23" s="19"/>
      <c r="B23" s="10">
        <v>170000.01</v>
      </c>
      <c r="C23" s="10">
        <v>360000</v>
      </c>
      <c r="D23" s="38">
        <f>IF(F$15&gt;=C23,C23-C22,IF(F$15-B23&gt;0,F$15-C22,0))</f>
        <v>190000</v>
      </c>
      <c r="E23" s="44">
        <v>0.09</v>
      </c>
      <c r="F23" s="37">
        <f t="shared" ref="F23:F26" si="0">D23*E23</f>
        <v>17100</v>
      </c>
    </row>
    <row r="24" spans="1:6" s="4" customFormat="1" ht="20.25" customHeight="1" x14ac:dyDescent="0.25">
      <c r="A24" s="19"/>
      <c r="B24" s="10">
        <v>360000.01</v>
      </c>
      <c r="C24" s="10">
        <v>540000</v>
      </c>
      <c r="D24" s="38">
        <f>IF(F$15&gt;=C24,C24-C23,IF(F$15-B24&gt;0,F$15-C23,0))</f>
        <v>180000</v>
      </c>
      <c r="E24" s="44">
        <v>0.2</v>
      </c>
      <c r="F24" s="37">
        <f t="shared" si="0"/>
        <v>36000</v>
      </c>
    </row>
    <row r="25" spans="1:6" s="4" customFormat="1" ht="20.25" customHeight="1" x14ac:dyDescent="0.25">
      <c r="A25" s="19"/>
      <c r="B25" s="10">
        <v>540000.01</v>
      </c>
      <c r="C25" s="10">
        <v>720000</v>
      </c>
      <c r="D25" s="38">
        <f t="shared" ref="D25" si="1">IF(F$15&gt;=C25,C25-C24,IF(F$15-B25&gt;0,F$15-C24,0))</f>
        <v>180000</v>
      </c>
      <c r="E25" s="44">
        <v>0.25</v>
      </c>
      <c r="F25" s="37">
        <f t="shared" si="0"/>
        <v>45000</v>
      </c>
    </row>
    <row r="26" spans="1:6" s="4" customFormat="1" ht="20.25" customHeight="1" x14ac:dyDescent="0.25">
      <c r="A26" s="19"/>
      <c r="B26" s="10">
        <v>720000.01</v>
      </c>
      <c r="C26" s="11" t="s">
        <v>2</v>
      </c>
      <c r="D26" s="38">
        <f>IF(F15&gt;=C26,C26-C25,IF(F15-B26&gt;0,F15-C25,0))</f>
        <v>1207045</v>
      </c>
      <c r="E26" s="44">
        <v>0.3</v>
      </c>
      <c r="F26" s="37">
        <f t="shared" si="0"/>
        <v>362113.5</v>
      </c>
    </row>
    <row r="27" spans="1:6" s="4" customFormat="1" ht="20.25" customHeight="1" thickBot="1" x14ac:dyDescent="0.3">
      <c r="A27" s="19"/>
      <c r="B27" s="14"/>
      <c r="C27" s="14"/>
      <c r="D27" s="39">
        <f>SUM(D22:D26)</f>
        <v>1927045</v>
      </c>
      <c r="E27" s="40"/>
      <c r="F27" s="39">
        <f>SUM(F22:F26)</f>
        <v>460213.5</v>
      </c>
    </row>
    <row r="28" spans="1:6" s="4" customFormat="1" ht="20.25" customHeight="1" x14ac:dyDescent="0.25">
      <c r="A28" s="19"/>
    </row>
    <row r="29" spans="1:6" s="4" customFormat="1" ht="20.25" customHeight="1" x14ac:dyDescent="0.25">
      <c r="A29" s="19"/>
    </row>
    <row r="30" spans="1:6" s="2" customFormat="1" ht="20.25" customHeight="1" x14ac:dyDescent="0.25">
      <c r="A30" s="12"/>
      <c r="B30" s="57" t="s">
        <v>28</v>
      </c>
      <c r="C30" s="58"/>
      <c r="D30" s="58"/>
      <c r="E30" s="58"/>
      <c r="F30" s="58"/>
    </row>
    <row r="31" spans="1:6" s="2" customFormat="1" ht="20.25" customHeight="1" x14ac:dyDescent="0.25">
      <c r="A31" s="12"/>
      <c r="B31" s="58"/>
      <c r="C31" s="58"/>
      <c r="D31" s="58"/>
      <c r="E31" s="58"/>
      <c r="F31" s="58"/>
    </row>
    <row r="32" spans="1:6" ht="20.25" customHeight="1" x14ac:dyDescent="0.2">
      <c r="B32" s="58"/>
      <c r="C32" s="58"/>
      <c r="D32" s="58"/>
      <c r="E32" s="58"/>
      <c r="F32" s="58"/>
    </row>
    <row r="33" spans="2:6" ht="20.25" customHeight="1" x14ac:dyDescent="0.2">
      <c r="B33" s="58"/>
      <c r="C33" s="58"/>
      <c r="D33" s="58"/>
      <c r="E33" s="58"/>
      <c r="F33" s="58"/>
    </row>
    <row r="34" spans="2:6" ht="20.25" customHeight="1" x14ac:dyDescent="0.2">
      <c r="B34" s="58"/>
      <c r="C34" s="58"/>
      <c r="D34" s="58"/>
      <c r="E34" s="58"/>
      <c r="F34" s="58"/>
    </row>
    <row r="35" spans="2:6" x14ac:dyDescent="0.2">
      <c r="B35" s="58"/>
      <c r="C35" s="58"/>
      <c r="D35" s="58"/>
      <c r="E35" s="58"/>
      <c r="F35" s="58"/>
    </row>
  </sheetData>
  <sheetProtection algorithmName="SHA-512" hashValue="OGcEfimOOIWKs+9F6nZ0xP4BNo0ptc4+eELu9kUrq4RmNcgN7tjEOuaiaBxPpUzHlq10jJJdmKfIeoiEY/gYCA==" saltValue="mbdWSZalqYLNVhtbMFfl2Q==" spinCount="100000" sheet="1" objects="1" scenarios="1" selectLockedCells="1"/>
  <mergeCells count="5">
    <mergeCell ref="B20:C20"/>
    <mergeCell ref="D20:D21"/>
    <mergeCell ref="E20:E21"/>
    <mergeCell ref="F20:F21"/>
    <mergeCell ref="B30:F35"/>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2"/>
  <sheetViews>
    <sheetView showGridLines="0" topLeftCell="A2" zoomScaleNormal="100" zoomScaleSheetLayoutView="100" workbookViewId="0">
      <selection activeCell="F16" sqref="F16"/>
    </sheetView>
  </sheetViews>
  <sheetFormatPr defaultColWidth="9.140625" defaultRowHeight="12.75" x14ac:dyDescent="0.2"/>
  <cols>
    <col min="1" max="1" width="4.85546875" style="41" customWidth="1"/>
    <col min="2" max="5" width="21.5703125" style="13" customWidth="1"/>
    <col min="6" max="6" width="17.85546875" style="13" customWidth="1"/>
    <col min="7" max="13" width="9.140625" style="13"/>
    <col min="14" max="14" width="9.140625" style="13" customWidth="1"/>
    <col min="15" max="16384" width="9.140625" style="13"/>
  </cols>
  <sheetData>
    <row r="1" spans="1:20" s="2" customFormat="1" ht="15" x14ac:dyDescent="0.25">
      <c r="F1" s="3"/>
    </row>
    <row r="2" spans="1:20" s="2" customFormat="1" ht="15" x14ac:dyDescent="0.25">
      <c r="F2" s="3"/>
    </row>
    <row r="3" spans="1:20" s="2" customFormat="1" ht="15" x14ac:dyDescent="0.25">
      <c r="F3" s="3"/>
    </row>
    <row r="4" spans="1:20" s="2" customFormat="1" ht="15" x14ac:dyDescent="0.25">
      <c r="F4" s="3"/>
    </row>
    <row r="5" spans="1:20" s="2" customFormat="1" ht="30" customHeight="1" x14ac:dyDescent="0.45">
      <c r="B5" s="7" t="s">
        <v>34</v>
      </c>
      <c r="C5" s="6"/>
      <c r="D5" s="6"/>
      <c r="E5" s="6"/>
      <c r="F5" s="8" t="s">
        <v>6</v>
      </c>
      <c r="S5" s="15"/>
      <c r="T5" s="15"/>
    </row>
    <row r="6" spans="1:20" s="2" customFormat="1" ht="15.75" customHeight="1" x14ac:dyDescent="0.25">
      <c r="F6" s="3"/>
      <c r="S6" s="45"/>
      <c r="T6" s="45"/>
    </row>
    <row r="7" spans="1:20" s="4" customFormat="1" ht="20.25" customHeight="1" x14ac:dyDescent="0.25">
      <c r="B7" s="1" t="s">
        <v>1</v>
      </c>
      <c r="C7" s="1"/>
      <c r="D7" s="1"/>
      <c r="E7" s="1"/>
      <c r="F7" s="5"/>
      <c r="S7" s="46"/>
      <c r="T7" s="47"/>
    </row>
    <row r="8" spans="1:20" s="4" customFormat="1" ht="20.25" customHeight="1" x14ac:dyDescent="0.25">
      <c r="B8" s="1"/>
      <c r="C8" s="1"/>
      <c r="D8" s="1"/>
      <c r="E8" s="1"/>
      <c r="F8" s="5"/>
      <c r="S8" s="46"/>
      <c r="T8" s="47"/>
    </row>
    <row r="9" spans="1:20" s="4" customFormat="1" ht="20.25" customHeight="1" x14ac:dyDescent="0.25">
      <c r="B9" s="22" t="s">
        <v>15</v>
      </c>
      <c r="C9" s="1"/>
      <c r="D9" s="1"/>
      <c r="E9" s="1"/>
      <c r="F9" s="42">
        <v>1</v>
      </c>
      <c r="G9" s="48" t="s">
        <v>20</v>
      </c>
      <c r="S9" s="46"/>
      <c r="T9" s="47"/>
    </row>
    <row r="10" spans="1:20" s="4" customFormat="1" ht="20.25" customHeight="1" x14ac:dyDescent="0.25">
      <c r="B10" s="1"/>
      <c r="C10" s="1"/>
      <c r="D10" s="1"/>
      <c r="E10" s="1"/>
      <c r="F10" s="5"/>
      <c r="S10" s="46"/>
      <c r="T10" s="47"/>
    </row>
    <row r="11" spans="1:20" s="4" customFormat="1" ht="20.25" customHeight="1" x14ac:dyDescent="0.25">
      <c r="A11" s="19"/>
      <c r="B11" s="20"/>
      <c r="C11" s="20"/>
      <c r="D11" s="20"/>
      <c r="E11" s="20"/>
      <c r="F11" s="21" t="s">
        <v>7</v>
      </c>
    </row>
    <row r="12" spans="1:20" s="4" customFormat="1" ht="20.25" customHeight="1" x14ac:dyDescent="0.25">
      <c r="A12" s="19"/>
      <c r="B12" s="20"/>
      <c r="C12" s="20"/>
      <c r="D12" s="20"/>
      <c r="E12" s="20"/>
      <c r="F12" s="53" t="s">
        <v>25</v>
      </c>
    </row>
    <row r="13" spans="1:20" s="4" customFormat="1" ht="20.25" customHeight="1" x14ac:dyDescent="0.25">
      <c r="A13" s="16"/>
      <c r="B13" s="22" t="s">
        <v>32</v>
      </c>
      <c r="C13" s="22"/>
      <c r="D13" s="22"/>
      <c r="E13" s="22"/>
      <c r="F13" s="23">
        <v>0</v>
      </c>
    </row>
    <row r="14" spans="1:20" s="4" customFormat="1" ht="20.25" customHeight="1" x14ac:dyDescent="0.25">
      <c r="A14" s="52" t="s">
        <v>21</v>
      </c>
      <c r="B14" s="25" t="s">
        <v>4</v>
      </c>
      <c r="C14" s="25"/>
      <c r="D14" s="25"/>
      <c r="E14" s="25"/>
      <c r="F14" s="26">
        <f>SUM(F13:F13)</f>
        <v>0</v>
      </c>
      <c r="G14" s="50" t="s">
        <v>22</v>
      </c>
    </row>
    <row r="15" spans="1:20" s="4" customFormat="1" ht="20.25" customHeight="1" x14ac:dyDescent="0.25">
      <c r="A15" s="16"/>
      <c r="B15" s="24"/>
      <c r="C15" s="24"/>
      <c r="D15" s="24"/>
      <c r="E15" s="24"/>
      <c r="F15" s="27"/>
      <c r="G15" s="50"/>
    </row>
    <row r="16" spans="1:20" s="4" customFormat="1" ht="20.25" customHeight="1" x14ac:dyDescent="0.25">
      <c r="A16" s="16"/>
      <c r="B16" s="28" t="s">
        <v>8</v>
      </c>
      <c r="C16" s="28"/>
      <c r="D16" s="28"/>
      <c r="E16" s="28"/>
      <c r="F16" s="23">
        <v>0</v>
      </c>
      <c r="G16" s="50" t="s">
        <v>23</v>
      </c>
    </row>
    <row r="17" spans="1:7" s="30" customFormat="1" ht="20.25" customHeight="1" x14ac:dyDescent="0.25">
      <c r="A17" s="29"/>
      <c r="B17" s="28"/>
      <c r="C17" s="28"/>
      <c r="D17" s="28"/>
      <c r="E17" s="28"/>
      <c r="F17" s="22"/>
      <c r="G17" s="51"/>
    </row>
    <row r="18" spans="1:7" s="4" customFormat="1" ht="20.25" customHeight="1" x14ac:dyDescent="0.25">
      <c r="A18" s="32"/>
      <c r="B18" s="25" t="s">
        <v>13</v>
      </c>
      <c r="C18" s="25"/>
      <c r="D18" s="25"/>
      <c r="E18" s="25"/>
      <c r="F18" s="31">
        <f>F14-F16</f>
        <v>0</v>
      </c>
      <c r="G18" s="50" t="s">
        <v>26</v>
      </c>
    </row>
    <row r="19" spans="1:7" s="4" customFormat="1" ht="20.25" customHeight="1" x14ac:dyDescent="0.25">
      <c r="A19" s="32"/>
      <c r="B19" s="24" t="s">
        <v>16</v>
      </c>
      <c r="C19" s="24"/>
      <c r="D19" s="24"/>
      <c r="E19" s="24"/>
      <c r="F19" s="22">
        <f>IF(F9&lt;1,0,IF(F9&gt;12,F18*12,F18*12/F9))</f>
        <v>0</v>
      </c>
      <c r="G19" s="50" t="s">
        <v>27</v>
      </c>
    </row>
    <row r="20" spans="1:7" s="4" customFormat="1" ht="20.25" customHeight="1" x14ac:dyDescent="0.25">
      <c r="A20" s="16"/>
      <c r="B20" s="25"/>
      <c r="C20" s="25"/>
      <c r="D20" s="25"/>
      <c r="E20" s="25"/>
      <c r="F20" s="31"/>
      <c r="G20" s="50"/>
    </row>
    <row r="21" spans="1:7" s="4" customFormat="1" ht="20.25" customHeight="1" x14ac:dyDescent="0.25">
      <c r="A21" s="16"/>
      <c r="B21" s="33" t="s">
        <v>17</v>
      </c>
      <c r="C21" s="33"/>
      <c r="D21" s="33"/>
      <c r="E21" s="33"/>
      <c r="F21" s="31">
        <f>F34</f>
        <v>0</v>
      </c>
      <c r="G21" s="50"/>
    </row>
    <row r="22" spans="1:7" s="4" customFormat="1" ht="20.25" customHeight="1" x14ac:dyDescent="0.25">
      <c r="A22" s="32"/>
      <c r="B22" s="17" t="s">
        <v>18</v>
      </c>
      <c r="C22" s="17"/>
      <c r="D22" s="17"/>
      <c r="E22" s="17"/>
      <c r="F22" s="22">
        <f>F21/12*F9</f>
        <v>0</v>
      </c>
      <c r="G22" s="50"/>
    </row>
    <row r="23" spans="1:7" s="4" customFormat="1" ht="20.25" customHeight="1" x14ac:dyDescent="0.25">
      <c r="A23" s="32"/>
      <c r="B23" s="17" t="s">
        <v>5</v>
      </c>
      <c r="C23" s="17"/>
      <c r="D23" s="17"/>
      <c r="E23" s="17"/>
      <c r="F23" s="23">
        <v>0</v>
      </c>
      <c r="G23" s="50"/>
    </row>
    <row r="24" spans="1:7" s="4" customFormat="1" ht="20.25" customHeight="1" thickBot="1" x14ac:dyDescent="0.3">
      <c r="A24" s="16"/>
      <c r="B24" s="33" t="s">
        <v>19</v>
      </c>
      <c r="C24" s="33"/>
      <c r="D24" s="33"/>
      <c r="E24" s="33"/>
      <c r="F24" s="34">
        <f>F22-F23</f>
        <v>0</v>
      </c>
    </row>
    <row r="25" spans="1:7" s="4" customFormat="1" ht="20.25" customHeight="1" thickTop="1" x14ac:dyDescent="0.25">
      <c r="A25" s="16"/>
      <c r="B25" s="17"/>
      <c r="C25" s="18"/>
      <c r="D25" s="18"/>
      <c r="E25" s="18"/>
      <c r="F25" s="22"/>
    </row>
    <row r="26" spans="1:7" s="4" customFormat="1" ht="20.25" customHeight="1" x14ac:dyDescent="0.25">
      <c r="A26" s="19"/>
      <c r="B26" s="35"/>
      <c r="C26" s="35"/>
      <c r="D26" s="35"/>
      <c r="E26" s="35"/>
      <c r="F26" s="36"/>
    </row>
    <row r="27" spans="1:7" s="4" customFormat="1" ht="20.25" customHeight="1" x14ac:dyDescent="0.25">
      <c r="A27" s="19"/>
      <c r="B27" s="54" t="s">
        <v>29</v>
      </c>
      <c r="C27" s="54"/>
      <c r="D27" s="55" t="s">
        <v>11</v>
      </c>
      <c r="E27" s="56" t="s">
        <v>0</v>
      </c>
      <c r="F27" s="55" t="s">
        <v>12</v>
      </c>
    </row>
    <row r="28" spans="1:7" s="4" customFormat="1" ht="20.25" customHeight="1" x14ac:dyDescent="0.25">
      <c r="A28" s="19"/>
      <c r="B28" s="49" t="s">
        <v>9</v>
      </c>
      <c r="C28" s="49" t="s">
        <v>10</v>
      </c>
      <c r="D28" s="55"/>
      <c r="E28" s="56"/>
      <c r="F28" s="55"/>
    </row>
    <row r="29" spans="1:7" s="4" customFormat="1" ht="20.25" customHeight="1" x14ac:dyDescent="0.25">
      <c r="A29" s="19"/>
      <c r="B29" s="9">
        <v>0</v>
      </c>
      <c r="C29" s="9">
        <v>2040000</v>
      </c>
      <c r="D29" s="37">
        <f>IF(F19&lt;=C29,F19,C29)</f>
        <v>0</v>
      </c>
      <c r="E29" s="43">
        <v>0</v>
      </c>
      <c r="F29" s="37">
        <f>D29*E29</f>
        <v>0</v>
      </c>
    </row>
    <row r="30" spans="1:7" s="4" customFormat="1" ht="20.25" customHeight="1" x14ac:dyDescent="0.25">
      <c r="A30" s="19"/>
      <c r="B30" s="10">
        <v>2040000.01</v>
      </c>
      <c r="C30" s="10">
        <v>4320000</v>
      </c>
      <c r="D30" s="38">
        <f>IF(F$19&gt;=C30,C30-C29,IF(F$19-B30&gt;0,F$19-C29,0))</f>
        <v>0</v>
      </c>
      <c r="E30" s="44">
        <v>0.09</v>
      </c>
      <c r="F30" s="37">
        <f t="shared" ref="F30:F33" si="0">D30*E30</f>
        <v>0</v>
      </c>
    </row>
    <row r="31" spans="1:7" s="4" customFormat="1" ht="20.25" customHeight="1" x14ac:dyDescent="0.25">
      <c r="A31" s="19"/>
      <c r="B31" s="10">
        <v>4320000.01</v>
      </c>
      <c r="C31" s="10">
        <v>6480000</v>
      </c>
      <c r="D31" s="38">
        <f t="shared" ref="D31:D32" si="1">IF(F$19&gt;=C31,C31-C30,IF(F$19-B31&gt;0,F$19-C30,0))</f>
        <v>0</v>
      </c>
      <c r="E31" s="44">
        <v>0.2</v>
      </c>
      <c r="F31" s="37">
        <f t="shared" si="0"/>
        <v>0</v>
      </c>
    </row>
    <row r="32" spans="1:7" s="4" customFormat="1" ht="20.25" customHeight="1" x14ac:dyDescent="0.25">
      <c r="A32" s="19"/>
      <c r="B32" s="10">
        <v>6480000.0099999998</v>
      </c>
      <c r="C32" s="10">
        <v>8640000</v>
      </c>
      <c r="D32" s="38">
        <f t="shared" si="1"/>
        <v>0</v>
      </c>
      <c r="E32" s="44">
        <v>0.25</v>
      </c>
      <c r="F32" s="37">
        <f t="shared" si="0"/>
        <v>0</v>
      </c>
    </row>
    <row r="33" spans="1:6" s="4" customFormat="1" ht="20.25" customHeight="1" x14ac:dyDescent="0.25">
      <c r="A33" s="19"/>
      <c r="B33" s="10">
        <v>8640000.0099999998</v>
      </c>
      <c r="C33" s="11" t="s">
        <v>2</v>
      </c>
      <c r="D33" s="38">
        <f>IF(F19&gt;=C33,C33-C32,IF(F19-B33&gt;0,F19-C32,0))</f>
        <v>0</v>
      </c>
      <c r="E33" s="44">
        <v>0.3</v>
      </c>
      <c r="F33" s="37">
        <f t="shared" si="0"/>
        <v>0</v>
      </c>
    </row>
    <row r="34" spans="1:6" s="4" customFormat="1" ht="20.25" customHeight="1" thickBot="1" x14ac:dyDescent="0.3">
      <c r="A34" s="19"/>
      <c r="B34" s="14"/>
      <c r="C34" s="14"/>
      <c r="D34" s="39">
        <f>SUM(D29:D33)</f>
        <v>0</v>
      </c>
      <c r="E34" s="40"/>
      <c r="F34" s="39">
        <f>SUM(F29:F33)</f>
        <v>0</v>
      </c>
    </row>
    <row r="35" spans="1:6" s="4" customFormat="1" ht="20.25" customHeight="1" x14ac:dyDescent="0.25">
      <c r="A35" s="19"/>
    </row>
    <row r="36" spans="1:6" s="4" customFormat="1" ht="20.25" customHeight="1" x14ac:dyDescent="0.25">
      <c r="A36" s="19"/>
    </row>
    <row r="37" spans="1:6" s="2" customFormat="1" ht="20.25" customHeight="1" x14ac:dyDescent="0.25">
      <c r="A37" s="12"/>
      <c r="B37" s="57" t="s">
        <v>28</v>
      </c>
      <c r="C37" s="58"/>
      <c r="D37" s="58"/>
      <c r="E37" s="58"/>
      <c r="F37" s="58"/>
    </row>
    <row r="38" spans="1:6" s="2" customFormat="1" ht="20.25" customHeight="1" x14ac:dyDescent="0.25">
      <c r="A38" s="12"/>
      <c r="B38" s="58"/>
      <c r="C38" s="58"/>
      <c r="D38" s="58"/>
      <c r="E38" s="58"/>
      <c r="F38" s="58"/>
    </row>
    <row r="39" spans="1:6" ht="20.25" customHeight="1" x14ac:dyDescent="0.2">
      <c r="B39" s="58"/>
      <c r="C39" s="58"/>
      <c r="D39" s="58"/>
      <c r="E39" s="58"/>
      <c r="F39" s="58"/>
    </row>
    <row r="40" spans="1:6" ht="20.25" customHeight="1" x14ac:dyDescent="0.2">
      <c r="B40" s="58"/>
      <c r="C40" s="58"/>
      <c r="D40" s="58"/>
      <c r="E40" s="58"/>
      <c r="F40" s="58"/>
    </row>
    <row r="41" spans="1:6" ht="20.25" customHeight="1" x14ac:dyDescent="0.2">
      <c r="B41" s="58"/>
      <c r="C41" s="58"/>
      <c r="D41" s="58"/>
      <c r="E41" s="58"/>
      <c r="F41" s="58"/>
    </row>
    <row r="42" spans="1:6" x14ac:dyDescent="0.2">
      <c r="B42" s="58"/>
      <c r="C42" s="58"/>
      <c r="D42" s="58"/>
      <c r="E42" s="58"/>
      <c r="F42" s="58"/>
    </row>
  </sheetData>
  <sheetProtection algorithmName="SHA-512" hashValue="ostnJChQGrXDvTyumjm6l6tFeZZPFVUiz/OzjnLn3AjvXAWcjcGIJXMv2/rMJtvh/sa7i+kI/CGaebAh1/U50Q==" saltValue="IHuXYnOfn8ETnmhoL/A2bg==" spinCount="100000" sheet="1" objects="1" scenarios="1" selectLockedCells="1"/>
  <mergeCells count="5">
    <mergeCell ref="B27:C27"/>
    <mergeCell ref="D27:D28"/>
    <mergeCell ref="E27:E28"/>
    <mergeCell ref="F27:F28"/>
    <mergeCell ref="B37:F42"/>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AC09E-AE88-4401-84D0-658D0AD88EAE}">
  <ds:schemaRefs>
    <ds:schemaRef ds:uri="http://schemas.microsoft.com/sharepoint/v3"/>
    <ds:schemaRef ds:uri="http://purl.org/dc/dcmitype/"/>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2006/metadata/properties"/>
    <ds:schemaRef ds:uri="http://purl.org/dc/elements/1.1/"/>
    <ds:schemaRef ds:uri="http://schemas.microsoft.com/office/infopath/2007/PartnerControls"/>
    <ds:schemaRef ds:uri="20291ebb-8fd5-4a4a-b5a6-ec5249e68ab7"/>
    <ds:schemaRef ds:uri="http://www.w3.org/XML/1998/namespace"/>
  </ds:schemaRefs>
</ds:datastoreItem>
</file>

<file path=customXml/itemProps2.xml><?xml version="1.0" encoding="utf-8"?>
<ds:datastoreItem xmlns:ds="http://schemas.openxmlformats.org/officeDocument/2006/customXml" ds:itemID="{0D47631D-4158-4301-B26F-47611700D76F}">
  <ds:schemaRefs>
    <ds:schemaRef ds:uri="http://schemas.microsoft.com/sharepoint/v3/contenttype/forms"/>
  </ds:schemaRefs>
</ds:datastoreItem>
</file>

<file path=customXml/itemProps3.xml><?xml version="1.0" encoding="utf-8"?>
<ds:datastoreItem xmlns:ds="http://schemas.openxmlformats.org/officeDocument/2006/customXml" ds:itemID="{DA3D5BB6-B5F3-4783-ADA2-565446F36E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Siphiwe</cp:lastModifiedBy>
  <cp:lastPrinted>2014-12-19T13:18:01Z</cp:lastPrinted>
  <dcterms:created xsi:type="dcterms:W3CDTF">2011-10-12T07:08:14Z</dcterms:created>
  <dcterms:modified xsi:type="dcterms:W3CDTF">2020-09-25T12:44:33Z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