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ele.bester\Desktop\Adele\Africa Documents\Tax year end Centres\Ghana\"/>
    </mc:Choice>
  </mc:AlternateContent>
  <xr:revisionPtr revIDLastSave="0" documentId="8_{F37B3168-CE0F-4FF8-A86E-2C7624654AC9}" xr6:coauthVersionLast="45" xr6:coauthVersionMax="45" xr10:uidLastSave="{00000000-0000-0000-0000-000000000000}"/>
  <bookViews>
    <workbookView xWindow="-120" yWindow="-120" windowWidth="20730" windowHeight="11160" xr2:uid="{00000000-000D-0000-FFFF-FFFF00000000}"/>
  </bookViews>
  <sheets>
    <sheet name="Monthly Tax Calc"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12" l="1"/>
  <c r="C61" i="12"/>
  <c r="C59" i="12"/>
  <c r="C62" i="12"/>
  <c r="H48" i="12" l="1"/>
  <c r="C63" i="12" l="1"/>
  <c r="H31" i="12" l="1"/>
  <c r="H38" i="12"/>
  <c r="H37" i="12"/>
  <c r="H30" i="12"/>
  <c r="H17" i="12"/>
  <c r="H32" i="12" l="1"/>
  <c r="H33" i="12" s="1"/>
  <c r="H41" i="12"/>
  <c r="H39" i="12"/>
  <c r="H34" i="12" l="1"/>
  <c r="H47" i="12" s="1"/>
  <c r="H40" i="12"/>
  <c r="H44" i="12" s="1"/>
  <c r="H45" i="12" s="1"/>
  <c r="H49" i="12" l="1"/>
  <c r="H42" i="12"/>
  <c r="H43" i="12" s="1"/>
  <c r="E62" i="12" l="1"/>
  <c r="G62" i="12" s="1"/>
  <c r="E63" i="12"/>
  <c r="G63" i="12" s="1"/>
  <c r="E59" i="12"/>
  <c r="G59" i="12" s="1"/>
  <c r="E58" i="12"/>
  <c r="G58" i="12" s="1"/>
  <c r="E60" i="12"/>
  <c r="G60" i="12" s="1"/>
  <c r="E61" i="12"/>
  <c r="G61" i="12" s="1"/>
  <c r="E64" i="12" l="1"/>
  <c r="G64" i="12"/>
  <c r="H51" i="12" s="1"/>
  <c r="H53" i="12" s="1"/>
</calcChain>
</file>

<file path=xl/sharedStrings.xml><?xml version="1.0" encoding="utf-8"?>
<sst xmlns="http://schemas.openxmlformats.org/spreadsheetml/2006/main" count="50" uniqueCount="50">
  <si>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</si>
  <si>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</si>
  <si>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</si>
  <si>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</si>
  <si>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</si>
  <si>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</si>
  <si>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</si>
  <si>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</si>
  <si>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</si>
  <si>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</si>
  <si>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</si>
  <si>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</si>
  <si>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</si>
  <si>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</si>
  <si>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</si>
  <si>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</si>
  <si>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</si>
  <si>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</si>
  <si>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</si>
  <si>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</si>
  <si>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</si>
  <si>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</si>
  <si>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</si>
  <si>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</si>
  <si>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</si>
  <si>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</si>
  <si>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</si>
  <si>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r>
      <t xml:space="preserve">Max QEI of a Junior - </t>
    </r>
    <r>
      <rPr>
        <sz val="10"/>
        <color theme="1" tint="0.499984740745262"/>
        <rFont val="Calibri"/>
        <family val="2"/>
        <scheme val="minor"/>
      </rPr>
      <t>given amount</t>
    </r>
  </si>
  <si>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</si>
  <si>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</si>
  <si>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</si>
  <si>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</si>
  <si>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</si>
  <si>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</si>
  <si>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</si>
  <si>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</si>
  <si>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</si>
  <si>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</si>
  <si>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</si>
  <si>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</si>
  <si>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</si>
  <si>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</si>
  <si>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</si>
  <si>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</si>
  <si>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</si>
  <si>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r>
      <t xml:space="preserve">Excess Bonus </t>
    </r>
    <r>
      <rPr>
        <b/>
        <i/>
        <sz val="10"/>
        <color theme="1" tint="0.499984740745262"/>
        <rFont val="Calibri"/>
        <family val="2"/>
        <scheme val="minor"/>
      </rPr>
      <t>taxed at normal rates</t>
    </r>
  </si>
  <si>
    <r>
      <rPr>
        <sz val="11"/>
        <color rgb="FF00B0F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does not accept or assume any liability or duty of care for any loss arising from any action taken or not taken by anyone in reliance on this tax calculator or for any decision based on it.
</t>
    </r>
  </si>
  <si>
    <r>
      <rPr>
        <i/>
        <sz val="11"/>
        <color theme="1"/>
        <rFont val="Calibri"/>
        <family val="2"/>
        <scheme val="minor"/>
      </rPr>
      <t>Less</t>
    </r>
    <r>
      <rPr>
        <sz val="11"/>
        <color theme="1"/>
        <rFont val="Calibri"/>
        <family val="2"/>
        <scheme val="minor"/>
      </rPr>
      <t xml:space="preserve"> total reliefs and deductions</t>
    </r>
  </si>
  <si>
    <t>and above</t>
  </si>
  <si>
    <t>Monthly Tax Calculator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</si>
</sst>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tint="0.499984740745262"/>
      <name val="Calibri"/>
      <family val="2"/>
      <scheme val="minor"/>
    </font>
    <font>
      <i/>
      <sz val="10"/>
      <color theme="1" tint="0.499984740745262"/>
      <name val="Calibri"/>
      <family val="2"/>
      <scheme val="minor"/>
    </font>
    <font>
      <sz val="11"/>
      <color rgb="FF00B050"/>
      <name val="Calibri"/>
      <family val="2"/>
      <scheme val="minor"/>
    </font>
    <font>
      <sz val="11"/>
      <color rgb="FF20A423"/>
      <name val="Calibri"/>
      <family val="2"/>
      <scheme val="minor"/>
    </font>
    <font>
      <sz val="11"/>
      <color theme="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rgb="FF262626"/>
      <name val="Calibri"/>
      <family val="2"/>
      <scheme val="minor"/>
    </font>
    <font>
      <sz val="11"/>
      <color rgb="FF262626"/>
      <name val="Calibri"/>
      <family val="2"/>
      <scheme val="minor"/>
    </font>
    <font>
      <sz val="11"/>
      <color theme="1"/>
      <name val="Calibri"/>
      <family val="2"/>
      <scheme val="minor"/>
    </font>
    <font>
      <b/>
      <i/>
      <sz val="10"/>
      <color theme="1" tint="0.499984740745262"/>
      <name val="Calibri"/>
      <family val="2"/>
      <scheme val="minor"/>
    </font>
    <font>
      <sz val="20"/>
      <color theme="1"/>
      <name val="Calibri"/>
      <family val="2"/>
      <scheme val="minor"/>
    </font>
    <font>
      <sz val="18"/>
      <color theme="1"/>
      <name val="Calibri"/>
      <family val="2"/>
      <scheme val="minor"/>
    </font>
    <font>
      <sz val="11"/>
      <color theme="1" tint="0.34998626667073579"/>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i/>
      <sz val="10"/>
      <color rgb="FF00B050"/>
      <name val="Calibri"/>
      <family val="2"/>
      <scheme val="minor"/>
    </font>
    <font>
      <i/>
      <sz val="11"/>
      <color theme="1"/>
      <name val="Calibri"/>
      <family val="2"/>
      <scheme val="minor"/>
    </font>
    <font>
      <i/>
      <sz val="11"/>
      <color theme="0" tint="-0.499984740745262"/>
      <name val="Calibri"/>
      <family val="2"/>
      <scheme val="minor"/>
    </font>
    <font>
      <b/>
      <sz val="14"/>
      <color rgb="FFFF00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B0F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164" fontId="16" fillId="0" borderId="0" applyFont="0" applyFill="0" applyBorder="0" applyAlignment="0" applyProtection="0"/>
  </cellStyleXfs>
  <cellXfs count="57">
    <xf numFmtId="0" fontId="0" fillId="0" borderId="0" xfId="0"/>
    <xf numFmtId="0" fontId="2" fillId="0" borderId="0" xfId="0" applyFont="1" applyProtection="1">
      <protection hidden="1"/>
    </xf>
    <xf numFmtId="4" fontId="0" fillId="0" borderId="2" xfId="0" applyNumberFormat="1" applyBorder="1" applyProtection="1">
      <protection hidden="1"/>
    </xf>
    <xf numFmtId="9" fontId="0" fillId="0" borderId="2" xfId="0" applyNumberFormat="1" applyBorder="1" applyProtection="1">
      <protection hidden="1"/>
    </xf>
    <xf numFmtId="4" fontId="0" fillId="0" borderId="0" xfId="0" applyNumberFormat="1" applyProtection="1">
      <protection hidden="1"/>
    </xf>
    <xf numFmtId="4" fontId="3" fillId="0" borderId="0" xfId="0" applyNumberFormat="1" applyFont="1" applyProtection="1">
      <protection hidden="1"/>
    </xf>
    <xf numFmtId="4" fontId="2" fillId="0" borderId="0" xfId="0" applyNumberFormat="1" applyFont="1" applyProtection="1">
      <protection hidden="1"/>
    </xf>
    <xf numFmtId="4" fontId="4" fillId="0" borderId="0" xfId="0" applyNumberFormat="1" applyFont="1" applyProtection="1">
      <protection hidden="1"/>
    </xf>
    <xf numFmtId="4" fontId="11" fillId="0" borderId="0" xfId="0" applyNumberFormat="1" applyFont="1" applyProtection="1">
      <protection hidden="1"/>
    </xf>
    <xf numFmtId="0" fontId="3" fillId="0" borderId="0" xfId="0" applyFont="1" applyProtection="1">
      <protection hidden="1"/>
    </xf>
    <xf numFmtId="0" fontId="0" fillId="0" borderId="0" xfId="0" applyProtection="1">
      <protection hidden="1"/>
    </xf>
    <xf numFmtId="4" fontId="2" fillId="0" borderId="4" xfId="0" applyNumberFormat="1" applyFont="1" applyBorder="1" applyProtection="1">
      <protection hidden="1"/>
    </xf>
    <xf numFmtId="0" fontId="7" fillId="0" borderId="0" xfId="0" applyFont="1" applyProtection="1">
      <protection hidden="1"/>
    </xf>
    <xf numFmtId="0" fontId="9" fillId="2" borderId="0" xfId="0" applyFont="1" applyFill="1" applyAlignment="1" applyProtection="1">
      <alignment horizontal="center" vertical="center"/>
      <protection hidden="1"/>
    </xf>
    <xf numFmtId="4" fontId="0" fillId="0" borderId="0" xfId="0" applyNumberFormat="1"/>
    <xf numFmtId="0" fontId="18" fillId="0" borderId="0" xfId="0" applyFont="1" applyAlignment="1">
      <alignment horizontal="left" vertical="center"/>
    </xf>
    <xf numFmtId="0" fontId="19" fillId="0" borderId="0" xfId="0" applyFont="1" applyAlignment="1">
      <alignment horizontal="right" vertical="center"/>
    </xf>
    <xf numFmtId="0" fontId="3" fillId="0" borderId="0" xfId="0" applyFont="1"/>
    <xf numFmtId="0" fontId="13" fillId="0" borderId="0" xfId="0" applyFont="1"/>
    <xf numFmtId="0" fontId="8" fillId="0" borderId="0" xfId="0" applyFont="1" applyAlignment="1">
      <alignment horizontal="left" vertical="center" indent="2"/>
    </xf>
    <xf numFmtId="0" fontId="6" fillId="0" borderId="0" xfId="0" applyFont="1"/>
    <xf numFmtId="0" fontId="2" fillId="0" borderId="0" xfId="0" applyFont="1"/>
    <xf numFmtId="0" fontId="4" fillId="0" borderId="0" xfId="0" applyFont="1"/>
    <xf numFmtId="4" fontId="2" fillId="0" borderId="1" xfId="0" applyNumberFormat="1" applyFont="1" applyBorder="1"/>
    <xf numFmtId="0" fontId="23" fillId="0" borderId="0" xfId="0" applyFont="1"/>
    <xf numFmtId="0" fontId="21" fillId="0" borderId="0" xfId="0" applyFont="1"/>
    <xf numFmtId="4" fontId="2" fillId="0" borderId="0" xfId="0" applyNumberFormat="1" applyFont="1"/>
    <xf numFmtId="0" fontId="0" fillId="2" borderId="0" xfId="0" applyFill="1"/>
    <xf numFmtId="4" fontId="0" fillId="2" borderId="0" xfId="0" applyNumberFormat="1" applyFill="1"/>
    <xf numFmtId="0" fontId="7" fillId="0" borderId="0" xfId="0" applyFont="1"/>
    <xf numFmtId="0" fontId="22"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1" fillId="0" borderId="0" xfId="0" applyFont="1"/>
    <xf numFmtId="0" fontId="2" fillId="0" borderId="0" xfId="0" applyFont="1" applyAlignment="1">
      <alignment vertical="center"/>
    </xf>
    <xf numFmtId="0" fontId="11" fillId="0" borderId="0" xfId="0" applyFont="1" applyProtection="1">
      <protection hidden="1"/>
    </xf>
    <xf numFmtId="0" fontId="1" fillId="2" borderId="0" xfId="0" applyFont="1" applyFill="1" applyAlignment="1">
      <alignment horizontal="right"/>
    </xf>
    <xf numFmtId="4" fontId="2" fillId="0" borderId="1" xfId="0" applyNumberFormat="1" applyFont="1" applyBorder="1" applyProtection="1">
      <protection hidden="1"/>
    </xf>
    <xf numFmtId="0" fontId="26" fillId="0" borderId="0" xfId="0" applyFont="1"/>
    <xf numFmtId="4" fontId="27" fillId="0" borderId="0" xfId="0" applyNumberFormat="1" applyFont="1" applyAlignment="1">
      <alignment horizontal="right"/>
    </xf>
    <xf numFmtId="0" fontId="28" fillId="0" borderId="0" xfId="0" applyFont="1"/>
    <xf numFmtId="0" fontId="28" fillId="0" borderId="0" xfId="0" applyFont="1" applyAlignment="1">
      <alignment vertical="center"/>
    </xf>
    <xf numFmtId="0" fontId="29" fillId="0" borderId="0" xfId="0" applyFont="1"/>
    <xf numFmtId="165" fontId="0" fillId="0" borderId="2" xfId="0" applyNumberFormat="1" applyBorder="1" applyProtection="1">
      <protection hidden="1"/>
    </xf>
    <xf numFmtId="4" fontId="2" fillId="3" borderId="0" xfId="0" applyNumberFormat="1" applyFont="1" applyFill="1" applyProtection="1">
      <protection hidden="1"/>
    </xf>
    <xf numFmtId="4" fontId="4" fillId="3" borderId="0" xfId="0" applyNumberFormat="1" applyFont="1" applyFill="1" applyProtection="1">
      <protection hidden="1"/>
    </xf>
    <xf numFmtId="0" fontId="30" fillId="0" borderId="0" xfId="0" applyFont="1"/>
    <xf numFmtId="4" fontId="3" fillId="4" borderId="0" xfId="0" applyNumberFormat="1" applyFont="1" applyFill="1" applyProtection="1">
      <protection locked="0"/>
    </xf>
    <xf numFmtId="4" fontId="0" fillId="4" borderId="0" xfId="0" applyNumberFormat="1" applyFill="1" applyProtection="1">
      <protection locked="0"/>
    </xf>
    <xf numFmtId="4" fontId="2" fillId="4" borderId="0" xfId="0" applyNumberFormat="1" applyFont="1" applyFill="1" applyProtection="1">
      <protection locked="0"/>
    </xf>
    <xf numFmtId="4" fontId="0" fillId="0" borderId="2" xfId="0" applyNumberFormat="1" applyBorder="1" applyAlignment="1" applyProtection="1">
      <alignment horizontal="right"/>
      <protection hidden="1"/>
    </xf>
    <xf numFmtId="0" fontId="24" fillId="0" borderId="0" xfId="0" applyFont="1" applyAlignment="1">
      <alignment horizontal="right" vertical="center"/>
    </xf>
    <xf numFmtId="0" fontId="9" fillId="2" borderId="3" xfId="0" applyFont="1" applyFill="1" applyBorder="1" applyAlignment="1" applyProtection="1">
      <alignment horizontal="center" vertical="center"/>
      <protection hidden="1"/>
    </xf>
    <xf numFmtId="0" fontId="0" fillId="0" borderId="0" xfId="0" applyAlignment="1">
      <alignment horizontal="left" wrapText="1"/>
    </xf>
    <xf numFmtId="0" fontId="0" fillId="0" borderId="0" xfId="0" applyAlignment="1">
      <alignment horizontal="left"/>
    </xf>
  </cellXfs>
  <cellStyles count="2">
    <cellStyle name="Comma 2" xfId="1" xr:uid="{00000000-0005-0000-0000-000000000000}"/>
    <cellStyle name="Normal" xfId="0" builtinId="0"/>
  </cellStyles>
  <dxfs count="0"/>
  <tableStyles count="0" defaultTableStyle="TableStyleMedium2" defaultPivotStyle="PivotStyleLight16"/>
  <colors>
    <mruColors>
      <color rgb="FFEAEAEA"/>
      <color rgb="FF00FF00"/>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1</xdr:row>
      <xdr:rowOff>38100</xdr:rowOff>
    </xdr:from>
    <xdr:to>
      <xdr:col>3</xdr:col>
      <xdr:colOff>445770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289560"/>
          <a:ext cx="1409700" cy="57912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85"/>
  <sheetViews>
    <sheetView showGridLines="0" tabSelected="1" topLeftCell="A7" zoomScaleNormal="100" zoomScaleSheetLayoutView="100" workbookViewId="0">
      <selection activeCell="H19" sqref="H19"/>
    </sheetView>
  </sheetViews>
  <sheetFormatPr defaultColWidth="9.140625" defaultRowHeight="15" x14ac:dyDescent="0.25"/>
  <cols>
    <col min="1" max="1" width="2.85546875" customWidth="1"/>
    <col min="2" max="2" width="7.140625" customWidth="1"/>
    <col min="3" max="7" width="15.28515625" customWidth="1"/>
    <col min="8" max="8" width="15.28515625" style="14" customWidth="1"/>
    <col min="9" max="12" width="15.28515625" customWidth="1"/>
    <col min="13" max="13" width="17.7109375" customWidth="1"/>
    <col min="14" max="14" width="16.42578125" customWidth="1"/>
    <col min="15" max="15" width="15.28515625" customWidth="1"/>
    <col min="16" max="18" width="13.28515625" customWidth="1"/>
    <col min="19" max="19" width="14.7109375" customWidth="1"/>
    <col min="20" max="20" width="4.85546875" customWidth="1"/>
    <col min="21" max="21" width="11.28515625" customWidth="1"/>
    <col min="22" max="22" width="9.140625" customWidth="1"/>
  </cols>
  <sheetData>
    <row r="1" spans="2:19" ht="20.25" customHeight="1" x14ac:dyDescent="0.25">
      <c r="I1" s="42"/>
    </row>
    <row r="2" spans="2:19" ht="20.25" customHeight="1" x14ac:dyDescent="0.25">
      <c r="I2" s="42"/>
    </row>
    <row r="3" spans="2:19" ht="20.25" customHeight="1" x14ac:dyDescent="0.3">
      <c r="H3" s="41"/>
      <c r="I3" s="42"/>
    </row>
    <row r="4" spans="2:19" ht="20.25" customHeight="1" x14ac:dyDescent="0.25">
      <c r="I4" s="42"/>
    </row>
    <row r="5" spans="2:19" ht="20.25" customHeight="1" x14ac:dyDescent="0.25">
      <c r="I5" s="42"/>
    </row>
    <row r="6" spans="2:19" ht="20.25" customHeight="1" x14ac:dyDescent="0.25">
      <c r="C6" s="15" t="s">
        <v>49</v>
      </c>
      <c r="D6" s="15"/>
      <c r="E6" s="15"/>
      <c r="F6" s="15"/>
      <c r="G6" s="15"/>
      <c r="H6" s="16" t="s">
        <v>16</v>
      </c>
      <c r="I6" s="43"/>
    </row>
    <row r="7" spans="2:19" ht="20.25" customHeight="1" x14ac:dyDescent="0.25">
      <c r="C7" s="17"/>
      <c r="D7" s="17"/>
      <c r="E7" s="17"/>
      <c r="F7" s="17"/>
      <c r="G7" s="17"/>
      <c r="H7"/>
      <c r="I7" s="42"/>
    </row>
    <row r="8" spans="2:19" ht="20.25" customHeight="1" x14ac:dyDescent="0.25">
      <c r="C8" s="40" t="s">
        <v>11</v>
      </c>
      <c r="D8" s="18"/>
      <c r="E8" s="18"/>
      <c r="F8" s="18"/>
      <c r="G8" s="18"/>
      <c r="I8" s="42"/>
      <c r="J8" s="14"/>
      <c r="K8" s="19"/>
    </row>
    <row r="9" spans="2:19" ht="20.25" customHeight="1" x14ac:dyDescent="0.25">
      <c r="H9" s="38" t="s">
        <v>23</v>
      </c>
      <c r="I9" s="42"/>
      <c r="J9" s="14"/>
      <c r="K9" s="20"/>
    </row>
    <row r="10" spans="2:19" ht="20.25" customHeight="1" x14ac:dyDescent="0.25">
      <c r="C10" s="17" t="s">
        <v>40</v>
      </c>
      <c r="D10" s="17"/>
      <c r="E10" s="17"/>
      <c r="F10" s="17"/>
      <c r="G10" s="17"/>
      <c r="H10" s="49">
        <v>1666.67</v>
      </c>
      <c r="I10" s="42"/>
      <c r="J10" s="14"/>
      <c r="K10" s="20"/>
    </row>
    <row r="11" spans="2:19" s="21" customFormat="1" ht="20.25" customHeight="1" x14ac:dyDescent="0.25">
      <c r="B11"/>
      <c r="C11" s="17" t="s">
        <v>34</v>
      </c>
      <c r="D11" s="17"/>
      <c r="E11" s="17"/>
      <c r="F11" s="17"/>
      <c r="G11" s="17"/>
      <c r="H11" s="49">
        <v>0</v>
      </c>
      <c r="I11" s="42"/>
      <c r="J11" s="14"/>
      <c r="K11" s="20"/>
      <c r="L11"/>
      <c r="M11"/>
      <c r="N11"/>
      <c r="O11"/>
      <c r="P11"/>
      <c r="Q11"/>
      <c r="R11"/>
      <c r="S11"/>
    </row>
    <row r="12" spans="2:19" ht="20.25" customHeight="1" x14ac:dyDescent="0.25">
      <c r="B12" s="21"/>
      <c r="C12" s="17" t="s">
        <v>35</v>
      </c>
      <c r="D12" s="17"/>
      <c r="E12" s="17"/>
      <c r="F12" s="17"/>
      <c r="G12" s="17"/>
      <c r="H12" s="49">
        <v>0</v>
      </c>
      <c r="I12" s="42"/>
      <c r="J12" s="14"/>
      <c r="K12" s="20"/>
    </row>
    <row r="13" spans="2:19" ht="20.25" customHeight="1" x14ac:dyDescent="0.25">
      <c r="C13" s="17" t="s">
        <v>41</v>
      </c>
      <c r="D13" s="17"/>
      <c r="E13" s="17"/>
      <c r="F13" s="17"/>
      <c r="G13" s="17"/>
      <c r="H13" s="50">
        <v>0</v>
      </c>
      <c r="I13" s="42"/>
    </row>
    <row r="14" spans="2:19" ht="20.25" customHeight="1" x14ac:dyDescent="0.25">
      <c r="C14" s="17" t="s">
        <v>42</v>
      </c>
      <c r="D14" s="17"/>
      <c r="E14" s="17"/>
      <c r="F14" s="17"/>
      <c r="G14" s="17"/>
      <c r="H14" s="50">
        <v>0</v>
      </c>
      <c r="I14" s="42"/>
    </row>
    <row r="15" spans="2:19" ht="20.25" customHeight="1" x14ac:dyDescent="0.25">
      <c r="C15" s="17" t="s">
        <v>24</v>
      </c>
      <c r="D15" s="17"/>
      <c r="E15" s="17"/>
      <c r="F15" s="17"/>
      <c r="G15" s="17"/>
      <c r="H15" s="49">
        <v>0</v>
      </c>
      <c r="I15" s="42"/>
      <c r="J15" s="14"/>
      <c r="K15" s="20"/>
    </row>
    <row r="16" spans="2:19" s="21" customFormat="1" ht="20.25" customHeight="1" x14ac:dyDescent="0.25">
      <c r="B16"/>
      <c r="C16" t="s">
        <v>20</v>
      </c>
      <c r="D16"/>
      <c r="E16"/>
      <c r="F16"/>
      <c r="G16"/>
      <c r="H16" s="50">
        <v>283.33</v>
      </c>
      <c r="I16" s="42"/>
      <c r="J16" s="14"/>
      <c r="K16" s="20"/>
      <c r="L16"/>
      <c r="M16"/>
    </row>
    <row r="17" spans="2:13" s="21" customFormat="1" ht="20.25" customHeight="1" x14ac:dyDescent="0.25">
      <c r="B17"/>
      <c r="C17" s="22" t="s">
        <v>17</v>
      </c>
      <c r="D17" s="22"/>
      <c r="E17" s="22"/>
      <c r="F17" s="22"/>
      <c r="G17" s="22"/>
      <c r="H17" s="23">
        <f>SUM(H10:H16)</f>
        <v>1950</v>
      </c>
      <c r="I17" s="42"/>
      <c r="J17" s="14"/>
      <c r="K17" s="20"/>
      <c r="L17"/>
      <c r="M17"/>
    </row>
    <row r="18" spans="2:13" ht="20.25" customHeight="1" x14ac:dyDescent="0.25">
      <c r="I18" s="42"/>
      <c r="J18" s="14"/>
      <c r="K18" s="20"/>
    </row>
    <row r="19" spans="2:13" ht="20.25" customHeight="1" x14ac:dyDescent="0.25">
      <c r="C19" t="s">
        <v>37</v>
      </c>
      <c r="H19" s="51">
        <v>0</v>
      </c>
      <c r="I19" s="42"/>
      <c r="J19" s="14"/>
      <c r="K19" s="20"/>
    </row>
    <row r="20" spans="2:13" ht="20.25" customHeight="1" x14ac:dyDescent="0.25">
      <c r="C20" t="s">
        <v>38</v>
      </c>
      <c r="D20" s="21"/>
      <c r="E20" s="21"/>
      <c r="F20" s="21"/>
      <c r="G20" s="21"/>
      <c r="H20" s="51">
        <v>1620</v>
      </c>
      <c r="I20" s="42"/>
      <c r="J20" s="14"/>
      <c r="K20" s="20"/>
    </row>
    <row r="21" spans="2:13" ht="20.25" customHeight="1" x14ac:dyDescent="0.25">
      <c r="C21" t="s">
        <v>39</v>
      </c>
      <c r="D21" s="21"/>
      <c r="E21" s="21"/>
      <c r="F21" s="21"/>
      <c r="G21" s="21"/>
      <c r="H21" s="51">
        <v>0</v>
      </c>
      <c r="I21" s="42"/>
      <c r="J21" s="14"/>
      <c r="K21" s="20"/>
    </row>
    <row r="22" spans="2:13" ht="20.25" customHeight="1" x14ac:dyDescent="0.25">
      <c r="I22" s="42"/>
      <c r="J22" s="14"/>
      <c r="K22" s="20"/>
    </row>
    <row r="23" spans="2:13" ht="20.25" customHeight="1" x14ac:dyDescent="0.25">
      <c r="C23" s="24" t="s">
        <v>15</v>
      </c>
      <c r="D23" s="25"/>
      <c r="E23" s="25"/>
      <c r="F23" s="25"/>
      <c r="G23" s="25"/>
      <c r="H23" s="21"/>
      <c r="I23" s="42"/>
      <c r="J23" s="14"/>
      <c r="K23" s="20"/>
    </row>
    <row r="24" spans="2:13" ht="20.25" customHeight="1" x14ac:dyDescent="0.25">
      <c r="C24" t="s">
        <v>25</v>
      </c>
      <c r="H24" s="50">
        <v>0</v>
      </c>
      <c r="I24" s="42"/>
      <c r="J24" s="14"/>
      <c r="K24" s="20"/>
    </row>
    <row r="25" spans="2:13" s="21" customFormat="1" ht="38.25" customHeight="1" x14ac:dyDescent="0.25">
      <c r="B25"/>
      <c r="C25" s="53"/>
      <c r="D25" s="53"/>
      <c r="E25" s="53"/>
      <c r="F25" s="53"/>
      <c r="G25" s="53"/>
      <c r="H25" s="53"/>
      <c r="I25" s="44"/>
      <c r="J25" s="26"/>
    </row>
    <row r="26" spans="2:13" ht="2.25" customHeight="1" x14ac:dyDescent="0.25">
      <c r="C26" s="27"/>
      <c r="D26" s="27"/>
      <c r="E26" s="27"/>
      <c r="F26" s="27"/>
      <c r="G26" s="27"/>
      <c r="H26" s="28"/>
      <c r="I26" s="42"/>
    </row>
    <row r="27" spans="2:13" ht="20.25" customHeight="1" x14ac:dyDescent="0.25">
      <c r="C27" s="48" t="s">
        <v>4</v>
      </c>
      <c r="D27" s="29"/>
      <c r="E27" s="29"/>
      <c r="F27" s="29"/>
      <c r="G27" s="29"/>
      <c r="I27" s="42"/>
    </row>
    <row r="28" spans="2:13" ht="20.25" customHeight="1" x14ac:dyDescent="0.25">
      <c r="I28" s="42"/>
    </row>
    <row r="29" spans="2:13" ht="20.25" customHeight="1" x14ac:dyDescent="0.25">
      <c r="C29" s="24" t="s">
        <v>22</v>
      </c>
      <c r="D29" s="30"/>
      <c r="E29" s="30"/>
      <c r="F29" s="30"/>
      <c r="G29" s="30"/>
      <c r="H29" s="4"/>
      <c r="I29" s="42"/>
      <c r="L29" s="31"/>
      <c r="M29" s="31"/>
    </row>
    <row r="30" spans="2:13" ht="20.25" customHeight="1" x14ac:dyDescent="0.25">
      <c r="C30" s="17" t="s">
        <v>12</v>
      </c>
      <c r="D30" s="17"/>
      <c r="E30" s="17"/>
      <c r="F30" s="17"/>
      <c r="G30" s="17"/>
      <c r="H30" s="5">
        <f>H11</f>
        <v>0</v>
      </c>
      <c r="I30" s="42"/>
      <c r="J30" s="4"/>
      <c r="L30" s="32"/>
      <c r="M30" s="32"/>
    </row>
    <row r="31" spans="2:13" ht="20.25" customHeight="1" x14ac:dyDescent="0.25">
      <c r="B31" s="22"/>
      <c r="C31" s="17" t="s">
        <v>26</v>
      </c>
      <c r="D31" s="17"/>
      <c r="E31" s="17"/>
      <c r="F31" s="17"/>
      <c r="G31" s="17"/>
      <c r="H31" s="5">
        <f>H24*0.15</f>
        <v>0</v>
      </c>
      <c r="I31" s="42"/>
      <c r="J31" s="4"/>
      <c r="L31" s="32"/>
      <c r="M31" s="32"/>
    </row>
    <row r="32" spans="2:13" ht="20.25" customHeight="1" x14ac:dyDescent="0.25">
      <c r="B32" s="17"/>
      <c r="C32" s="17" t="s">
        <v>43</v>
      </c>
      <c r="D32" s="17"/>
      <c r="E32" s="17"/>
      <c r="F32" s="17"/>
      <c r="G32" s="17"/>
      <c r="H32" s="5">
        <f>IF(H30&lt;H31,H30,H31)</f>
        <v>0</v>
      </c>
      <c r="I32" s="42"/>
      <c r="J32" s="4"/>
      <c r="L32" s="33"/>
      <c r="M32" s="33"/>
    </row>
    <row r="33" spans="2:13" ht="20.25" customHeight="1" x14ac:dyDescent="0.25">
      <c r="B33" s="22"/>
      <c r="C33" s="22" t="s">
        <v>44</v>
      </c>
      <c r="D33" s="22"/>
      <c r="E33" s="22"/>
      <c r="F33" s="22"/>
      <c r="G33" s="22"/>
      <c r="H33" s="47">
        <f>H32*0.05</f>
        <v>0</v>
      </c>
      <c r="I33" s="42" t="s">
        <v>29</v>
      </c>
      <c r="J33" s="4"/>
      <c r="L33" s="33"/>
      <c r="M33" s="33"/>
    </row>
    <row r="34" spans="2:13" ht="20.25" customHeight="1" x14ac:dyDescent="0.25">
      <c r="B34" s="17"/>
      <c r="C34" s="22" t="s">
        <v>45</v>
      </c>
      <c r="D34" s="22"/>
      <c r="E34" s="22"/>
      <c r="F34" s="22"/>
      <c r="G34" s="22"/>
      <c r="H34" s="8">
        <f>H30-H32</f>
        <v>0</v>
      </c>
      <c r="I34" s="42"/>
      <c r="J34" s="4"/>
    </row>
    <row r="35" spans="2:13" ht="20.25" customHeight="1" x14ac:dyDescent="0.25">
      <c r="I35" s="42"/>
      <c r="J35" s="4"/>
      <c r="K35" s="20"/>
    </row>
    <row r="36" spans="2:13" ht="20.25" customHeight="1" x14ac:dyDescent="0.25">
      <c r="C36" s="24" t="s">
        <v>21</v>
      </c>
      <c r="D36" s="30"/>
      <c r="E36" s="30"/>
      <c r="F36" s="30"/>
      <c r="G36" s="30"/>
      <c r="H36" s="4"/>
      <c r="I36" s="42"/>
      <c r="J36" s="4"/>
      <c r="K36" s="20"/>
    </row>
    <row r="37" spans="2:13" ht="20.25" customHeight="1" x14ac:dyDescent="0.25">
      <c r="B37" s="21"/>
      <c r="C37" t="s">
        <v>28</v>
      </c>
      <c r="H37" s="4">
        <f>IF(H12&gt;1,H17,0)</f>
        <v>0</v>
      </c>
      <c r="I37" s="42"/>
      <c r="J37" s="4"/>
      <c r="K37" s="20"/>
    </row>
    <row r="38" spans="2:13" ht="20.25" customHeight="1" x14ac:dyDescent="0.25">
      <c r="B38" s="21"/>
      <c r="C38" t="s">
        <v>27</v>
      </c>
      <c r="H38" s="4">
        <f>IF(H12&gt;1,1500,0)</f>
        <v>0</v>
      </c>
      <c r="I38" s="42"/>
      <c r="J38" s="5"/>
      <c r="K38" s="20"/>
      <c r="L38" s="33"/>
      <c r="M38" s="33"/>
    </row>
    <row r="39" spans="2:13" ht="20.25" customHeight="1" x14ac:dyDescent="0.25">
      <c r="B39" s="21"/>
      <c r="C39" t="s">
        <v>13</v>
      </c>
      <c r="H39" s="4">
        <f>IF(H37&lt;=H38,H12,0)</f>
        <v>0</v>
      </c>
      <c r="I39" s="42"/>
      <c r="J39" s="5"/>
      <c r="L39" s="34"/>
      <c r="M39" s="34"/>
    </row>
    <row r="40" spans="2:13" ht="20.25" customHeight="1" x14ac:dyDescent="0.25">
      <c r="B40" s="21"/>
      <c r="C40" t="s">
        <v>14</v>
      </c>
      <c r="H40" s="4">
        <f>IF(H39&gt;1,H10*0.5,0)</f>
        <v>0</v>
      </c>
      <c r="I40" s="42"/>
      <c r="J40" s="4"/>
      <c r="K40" s="31"/>
      <c r="L40" s="33"/>
      <c r="M40" s="33"/>
    </row>
    <row r="41" spans="2:13" ht="20.25" customHeight="1" x14ac:dyDescent="0.25">
      <c r="B41" s="21"/>
      <c r="C41" t="s">
        <v>9</v>
      </c>
      <c r="H41" s="4">
        <f>IF(H37&lt;=H38,0,H12)</f>
        <v>0</v>
      </c>
      <c r="I41" s="42"/>
      <c r="J41" s="4"/>
      <c r="K41" s="31"/>
    </row>
    <row r="42" spans="2:13" ht="20.25" customHeight="1" x14ac:dyDescent="0.25">
      <c r="B42" s="21"/>
      <c r="C42" t="s">
        <v>7</v>
      </c>
      <c r="H42" s="4">
        <f>IF(H39&lt;=H40,H39,H40)</f>
        <v>0</v>
      </c>
      <c r="I42" s="42"/>
      <c r="J42" s="4"/>
      <c r="K42" s="31"/>
    </row>
    <row r="43" spans="2:13" ht="20.25" customHeight="1" x14ac:dyDescent="0.25">
      <c r="B43" s="21"/>
      <c r="C43" s="21" t="s">
        <v>2</v>
      </c>
      <c r="D43" s="21"/>
      <c r="E43" s="21"/>
      <c r="F43" s="21"/>
      <c r="G43" s="21"/>
      <c r="H43" s="46">
        <f>H42*0.05</f>
        <v>0</v>
      </c>
      <c r="I43" s="42" t="s">
        <v>30</v>
      </c>
      <c r="J43" s="10"/>
      <c r="K43" s="31"/>
    </row>
    <row r="44" spans="2:13" ht="20.25" customHeight="1" x14ac:dyDescent="0.25">
      <c r="B44" s="21"/>
      <c r="C44" t="s">
        <v>8</v>
      </c>
      <c r="H44" s="4">
        <f>IF(H39&gt;H40,H39-H42,0)</f>
        <v>0</v>
      </c>
      <c r="I44" s="42"/>
      <c r="J44" s="9"/>
      <c r="K44" s="31"/>
    </row>
    <row r="45" spans="2:13" ht="20.25" customHeight="1" x14ac:dyDescent="0.25">
      <c r="B45" s="21"/>
      <c r="C45" s="21" t="s">
        <v>3</v>
      </c>
      <c r="D45" s="21"/>
      <c r="E45" s="21"/>
      <c r="F45" s="21"/>
      <c r="G45" s="21"/>
      <c r="H45" s="46">
        <f>H44*0.1</f>
        <v>0</v>
      </c>
      <c r="I45" s="42" t="s">
        <v>31</v>
      </c>
      <c r="J45" s="5"/>
      <c r="K45" s="31"/>
    </row>
    <row r="46" spans="2:13" ht="20.25" customHeight="1" x14ac:dyDescent="0.25">
      <c r="I46" s="42"/>
      <c r="J46" s="5"/>
      <c r="K46" s="31"/>
    </row>
    <row r="47" spans="2:13" ht="20.25" customHeight="1" x14ac:dyDescent="0.25">
      <c r="C47" s="21" t="s">
        <v>18</v>
      </c>
      <c r="D47" s="21"/>
      <c r="E47" s="21"/>
      <c r="F47" s="21"/>
      <c r="G47" s="21"/>
      <c r="H47" s="6">
        <f>H17-H11-H12+H34+H41</f>
        <v>1950</v>
      </c>
      <c r="I47" s="42"/>
      <c r="J47" s="5"/>
      <c r="K47" s="18"/>
    </row>
    <row r="48" spans="2:13" ht="20.25" customHeight="1" x14ac:dyDescent="0.25">
      <c r="C48" t="s">
        <v>47</v>
      </c>
      <c r="D48" s="21"/>
      <c r="E48" s="21"/>
      <c r="F48" s="21"/>
      <c r="G48" s="21"/>
      <c r="H48" s="4">
        <f>H19+H20+H21</f>
        <v>1620</v>
      </c>
      <c r="I48" s="42"/>
      <c r="J48" s="5"/>
      <c r="K48" s="18"/>
    </row>
    <row r="49" spans="1:13" ht="20.25" customHeight="1" x14ac:dyDescent="0.25">
      <c r="C49" s="21" t="s">
        <v>36</v>
      </c>
      <c r="D49" s="21"/>
      <c r="E49" s="21"/>
      <c r="F49" s="21"/>
      <c r="G49" s="21"/>
      <c r="H49" s="39">
        <f>IF((H47-H48)&lt;0,0,H47-H48)</f>
        <v>330</v>
      </c>
      <c r="I49" s="44"/>
      <c r="J49" s="7"/>
    </row>
    <row r="50" spans="1:13" ht="20.25" customHeight="1" x14ac:dyDescent="0.25">
      <c r="H50" s="4"/>
      <c r="I50" s="44"/>
      <c r="J50" s="7"/>
    </row>
    <row r="51" spans="1:13" ht="20.25" customHeight="1" x14ac:dyDescent="0.25">
      <c r="C51" s="21" t="s">
        <v>10</v>
      </c>
      <c r="D51" s="21"/>
      <c r="E51" s="21"/>
      <c r="F51" s="21"/>
      <c r="G51" s="21"/>
      <c r="H51" s="46">
        <f>G64</f>
        <v>0.55000000000000004</v>
      </c>
      <c r="I51" s="42" t="s">
        <v>32</v>
      </c>
      <c r="K51" s="17"/>
      <c r="L51" s="31"/>
      <c r="M51" s="31"/>
    </row>
    <row r="52" spans="1:13" ht="20.25" customHeight="1" x14ac:dyDescent="0.25">
      <c r="H52" s="4"/>
      <c r="I52" s="42"/>
      <c r="K52" s="17"/>
    </row>
    <row r="53" spans="1:13" ht="20.25" customHeight="1" thickBot="1" x14ac:dyDescent="0.3">
      <c r="A53" s="21"/>
      <c r="C53" s="21" t="s">
        <v>19</v>
      </c>
      <c r="D53" s="21"/>
      <c r="E53" s="21"/>
      <c r="F53" s="21"/>
      <c r="G53" s="21"/>
      <c r="H53" s="11">
        <f>H33+H43+H45+H51</f>
        <v>0.55000000000000004</v>
      </c>
      <c r="I53" s="42" t="s">
        <v>33</v>
      </c>
      <c r="K53" s="17"/>
    </row>
    <row r="54" spans="1:13" ht="20.25" customHeight="1" thickTop="1" x14ac:dyDescent="0.25">
      <c r="A54" s="21"/>
      <c r="H54" s="4"/>
      <c r="I54" s="42"/>
      <c r="K54" s="22"/>
    </row>
    <row r="55" spans="1:13" s="21" customFormat="1" ht="20.25" customHeight="1" x14ac:dyDescent="0.25">
      <c r="A55" s="35"/>
      <c r="B55"/>
      <c r="H55" s="4"/>
    </row>
    <row r="56" spans="1:13" ht="20.25" customHeight="1" x14ac:dyDescent="0.25">
      <c r="A56" s="21"/>
      <c r="B56" s="21"/>
      <c r="C56" s="12"/>
      <c r="D56" s="1"/>
      <c r="E56" s="1"/>
      <c r="F56" s="1"/>
      <c r="G56" s="1"/>
      <c r="H56" s="6"/>
      <c r="I56" s="21"/>
      <c r="J56" s="21"/>
      <c r="K56" s="21"/>
    </row>
    <row r="57" spans="1:13" s="36" customFormat="1" ht="20.25" customHeight="1" x14ac:dyDescent="0.25">
      <c r="C57" s="54" t="s">
        <v>5</v>
      </c>
      <c r="D57" s="54"/>
      <c r="E57" s="13" t="s">
        <v>0</v>
      </c>
      <c r="F57" s="13" t="s">
        <v>6</v>
      </c>
      <c r="G57" s="13" t="s">
        <v>1</v>
      </c>
      <c r="I57" s="21"/>
      <c r="J57" s="21"/>
      <c r="K57" s="21"/>
    </row>
    <row r="58" spans="1:13" s="21" customFormat="1" ht="20.25" customHeight="1" x14ac:dyDescent="0.25">
      <c r="C58" s="2">
        <v>0</v>
      </c>
      <c r="D58" s="2">
        <v>319</v>
      </c>
      <c r="E58" s="2">
        <f>IF(H49&gt;=D58,D58,H49)</f>
        <v>319</v>
      </c>
      <c r="F58" s="3">
        <v>0</v>
      </c>
      <c r="G58" s="2">
        <f>E58*F58</f>
        <v>0</v>
      </c>
    </row>
    <row r="59" spans="1:13" s="21" customFormat="1" ht="20.25" customHeight="1" x14ac:dyDescent="0.25">
      <c r="C59" s="2">
        <f>D58+0.01</f>
        <v>319.01</v>
      </c>
      <c r="D59" s="2">
        <v>419</v>
      </c>
      <c r="E59" s="2">
        <f>IF(H$49&gt;=D59,D59-D58,IF(H$49-C59&gt;0,H$49-D58,0))</f>
        <v>11</v>
      </c>
      <c r="F59" s="3">
        <v>0.05</v>
      </c>
      <c r="G59" s="2">
        <f t="shared" ref="G59:G63" si="0">E59*F59</f>
        <v>0.55000000000000004</v>
      </c>
    </row>
    <row r="60" spans="1:13" s="21" customFormat="1" ht="20.25" customHeight="1" x14ac:dyDescent="0.25">
      <c r="C60" s="2">
        <f t="shared" ref="C60:C63" si="1">D59+0.01</f>
        <v>419.01</v>
      </c>
      <c r="D60" s="2">
        <v>539</v>
      </c>
      <c r="E60" s="2">
        <f>IF(H$49&gt;=D60,D60-D59,IF(H$49-C60&gt;0,H$49-D59,0))</f>
        <v>0</v>
      </c>
      <c r="F60" s="3">
        <v>0.1</v>
      </c>
      <c r="G60" s="2">
        <f t="shared" si="0"/>
        <v>0</v>
      </c>
    </row>
    <row r="61" spans="1:13" s="21" customFormat="1" ht="20.25" customHeight="1" x14ac:dyDescent="0.25">
      <c r="C61" s="2">
        <f t="shared" si="1"/>
        <v>539.01</v>
      </c>
      <c r="D61" s="2">
        <v>3539</v>
      </c>
      <c r="E61" s="2">
        <f>IF(H$49&gt;=D61,D61-D60,IF(H$49-C61&gt;0,H$49-D60,0))</f>
        <v>0</v>
      </c>
      <c r="F61" s="45">
        <v>0.17499999999999999</v>
      </c>
      <c r="G61" s="2">
        <f t="shared" si="0"/>
        <v>0</v>
      </c>
      <c r="H61" s="1"/>
    </row>
    <row r="62" spans="1:13" s="21" customFormat="1" ht="20.25" customHeight="1" x14ac:dyDescent="0.25">
      <c r="C62" s="2">
        <f t="shared" si="1"/>
        <v>3539.01</v>
      </c>
      <c r="D62" s="2">
        <v>20000</v>
      </c>
      <c r="E62" s="2">
        <f>IF(H$49&gt;=D62,D62-D61,IF(H$49-C62&gt;0,H$49-D61,0))</f>
        <v>0</v>
      </c>
      <c r="F62" s="3">
        <v>0.25</v>
      </c>
      <c r="G62" s="2">
        <f t="shared" si="0"/>
        <v>0</v>
      </c>
      <c r="H62" s="1"/>
    </row>
    <row r="63" spans="1:13" s="21" customFormat="1" ht="20.25" customHeight="1" x14ac:dyDescent="0.25">
      <c r="C63" s="2">
        <f t="shared" si="1"/>
        <v>20000.009999999998</v>
      </c>
      <c r="D63" s="52" t="s">
        <v>48</v>
      </c>
      <c r="E63" s="2">
        <f>IF(H$49&gt;=D63,D63-D62,IF(H$49-C63&gt;0,H$49-D62,0))</f>
        <v>0</v>
      </c>
      <c r="F63" s="3">
        <v>0.3</v>
      </c>
      <c r="G63" s="2">
        <f t="shared" si="0"/>
        <v>0</v>
      </c>
    </row>
    <row r="64" spans="1:13" s="21" customFormat="1" ht="20.25" customHeight="1" x14ac:dyDescent="0.25">
      <c r="C64" s="4"/>
      <c r="D64" s="4"/>
      <c r="E64" s="8">
        <f>SUM(E58:E63)</f>
        <v>330</v>
      </c>
      <c r="F64" s="37"/>
      <c r="G64" s="8">
        <f>SUM(G58:G63)</f>
        <v>0.55000000000000004</v>
      </c>
    </row>
    <row r="65" spans="2:10" s="21" customFormat="1" ht="20.25" customHeight="1" x14ac:dyDescent="0.25">
      <c r="J65" s="6"/>
    </row>
    <row r="66" spans="2:10" ht="20.25" customHeight="1" x14ac:dyDescent="0.25">
      <c r="B66" s="55" t="s">
        <v>46</v>
      </c>
      <c r="C66" s="56"/>
      <c r="D66" s="56"/>
      <c r="E66" s="56"/>
      <c r="F66" s="56"/>
      <c r="G66" s="56"/>
      <c r="H66" s="56"/>
    </row>
    <row r="67" spans="2:10" ht="20.25" customHeight="1" x14ac:dyDescent="0.25">
      <c r="B67" s="56"/>
      <c r="C67" s="56"/>
      <c r="D67" s="56"/>
      <c r="E67" s="56"/>
      <c r="F67" s="56"/>
      <c r="G67" s="56"/>
      <c r="H67" s="56"/>
    </row>
    <row r="68" spans="2:10" ht="20.25" customHeight="1" x14ac:dyDescent="0.25">
      <c r="B68" s="56"/>
      <c r="C68" s="56"/>
      <c r="D68" s="56"/>
      <c r="E68" s="56"/>
      <c r="F68" s="56"/>
      <c r="G68" s="56"/>
      <c r="H68" s="56"/>
    </row>
    <row r="69" spans="2:10" ht="20.25" customHeight="1" x14ac:dyDescent="0.25">
      <c r="B69" s="56"/>
      <c r="C69" s="56"/>
      <c r="D69" s="56"/>
      <c r="E69" s="56"/>
      <c r="F69" s="56"/>
      <c r="G69" s="56"/>
      <c r="H69" s="56"/>
    </row>
    <row r="70" spans="2:10" ht="20.25" customHeight="1" x14ac:dyDescent="0.25">
      <c r="B70" s="56"/>
      <c r="C70" s="56"/>
      <c r="D70" s="56"/>
      <c r="E70" s="56"/>
      <c r="F70" s="56"/>
      <c r="G70" s="56"/>
      <c r="H70" s="56"/>
      <c r="I70" s="20"/>
    </row>
    <row r="71" spans="2:10" ht="20.25" customHeight="1" x14ac:dyDescent="0.25">
      <c r="B71" s="56"/>
      <c r="C71" s="56"/>
      <c r="D71" s="56"/>
      <c r="E71" s="56"/>
      <c r="F71" s="56"/>
      <c r="G71" s="56"/>
      <c r="H71" s="56"/>
    </row>
    <row r="78" spans="2:10" x14ac:dyDescent="0.25">
      <c r="I78" s="20"/>
    </row>
    <row r="79" spans="2:10" x14ac:dyDescent="0.25">
      <c r="I79" s="20"/>
    </row>
    <row r="80" spans="2:10" x14ac:dyDescent="0.25">
      <c r="I80" s="20"/>
    </row>
    <row r="81" spans="9:9" x14ac:dyDescent="0.25">
      <c r="I81" s="20"/>
    </row>
    <row r="82" spans="9:9" x14ac:dyDescent="0.25">
      <c r="I82" s="20"/>
    </row>
    <row r="85" spans="9:9" s="21" customFormat="1" x14ac:dyDescent="0.25"/>
  </sheetData>
  <sheetProtection algorithmName="SHA-512" hashValue="wLAMDc8OliG098i/h+aV8/2FnZvJm+bxpPyAL1fFj0SZVPTC0pUfcD+WKVQAzrCxKJyun5c2vPrmiNAIeFH2dQ==" saltValue="F6hjmevbYwig2FC6edt8HA==" spinCount="100000" sheet="1" selectLockedCells="1"/>
  <protectedRanges>
    <protectedRange algorithmName="SHA-512" hashValue="CCgdtrAQDm2N2/Whl2Hys+g2aptAT9FQGOCG1bAC0JctilitZEPN3J30IgcaMJnJfQpl9VbXpLidK4KzKJFUzg==" saltValue="njECK4G3EX6W9r7eK4dFKw==" spinCount="100000" sqref="C8:G8 C23:G23 C17:G17 B7:G7 B10:B17 C10:G14 B24:G25 A6:A25" name="Range1"/>
  </protectedRanges>
  <mergeCells count="3">
    <mergeCell ref="C25:H25"/>
    <mergeCell ref="C57:D57"/>
    <mergeCell ref="B66:H71"/>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3D7013C-4AF9-4C2C-9BCA-B2E7BFA70F3C}">
  <ds:schemaRefs>
    <ds:schemaRef ds:uri="http://schemas.microsoft.com/sharepoint/v3/contenttype/forms"/>
  </ds:schemaRefs>
</ds:datastoreItem>
</file>

<file path=customXml/itemProps2.xml><?xml version="1.0" encoding="utf-8"?>
<ds:datastoreItem xmlns:ds="http://schemas.openxmlformats.org/officeDocument/2006/customXml" ds:itemID="{7030E5A1-04B0-4B4A-A3FF-787057467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C0675B-D924-48E3-8B27-B5AFF31B217A}">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0291ebb-8fd5-4a4a-b5a6-ec5249e68ab7"/>
    <ds:schemaRef ds:uri="71037282-4172-42af-8e02-c41ee92b063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Bester, Adele</cp:lastModifiedBy>
  <cp:lastPrinted>2014-10-15T08:14:59Z</cp:lastPrinted>
  <dcterms:created xsi:type="dcterms:W3CDTF">2013-07-05T13:39:38Z</dcterms:created>
  <dcterms:modified xsi:type="dcterms:W3CDTF">2020-12-04T09:43:45Z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