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adele.bester\Desktop\Adele\Africa Documents\Tax year end Centres\Angola\"/>
    </mc:Choice>
  </mc:AlternateContent>
  <xr:revisionPtr revIDLastSave="0" documentId="8_{4D5945F6-7956-4976-B22D-5E208047FCD3}" xr6:coauthVersionLast="45" xr6:coauthVersionMax="45" xr10:uidLastSave="{00000000-0000-0000-0000-000000000000}"/>
  <bookViews>
    <workbookView xWindow="-120" yWindow="-120" windowWidth="20730" windowHeight="11160" xr2:uid="{00000000-000D-0000-FFFF-FFFF00000000}"/>
  </bookViews>
  <sheets>
    <sheet name="January to August" sheetId="15" r:id="rId1"/>
    <sheet name="September to December" sheetId="16" r:id="rId2"/>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5" i="16" l="1"/>
  <c r="B26" i="16"/>
  <c r="B27" i="16"/>
  <c r="B28" i="16"/>
  <c r="B29" i="16"/>
  <c r="B30" i="16"/>
  <c r="B31" i="16"/>
  <c r="B32" i="16"/>
  <c r="B33" i="16"/>
  <c r="B34" i="16"/>
  <c r="B35" i="16"/>
  <c r="B24" i="16"/>
  <c r="B25" i="15"/>
  <c r="B26" i="15"/>
  <c r="B27" i="15"/>
  <c r="B28" i="15"/>
  <c r="B29" i="15"/>
  <c r="B30" i="15"/>
  <c r="B31" i="15"/>
  <c r="B32" i="15"/>
  <c r="B33" i="15"/>
  <c r="B34" i="15"/>
  <c r="B35" i="15"/>
  <c r="B24" i="15"/>
  <c r="G12" i="16"/>
  <c r="G16" i="16" s="1"/>
  <c r="D34" i="16" l="1"/>
  <c r="G34" i="16" s="1"/>
  <c r="D35" i="16" l="1"/>
  <c r="G35" i="16" s="1"/>
  <c r="D31" i="16"/>
  <c r="G31" i="16" s="1"/>
  <c r="D27" i="16"/>
  <c r="G27" i="16" s="1"/>
  <c r="D23" i="16"/>
  <c r="G23" i="16" s="1"/>
  <c r="D24" i="16"/>
  <c r="G24" i="16" s="1"/>
  <c r="D30" i="16"/>
  <c r="G30" i="16" s="1"/>
  <c r="D26" i="16"/>
  <c r="G26" i="16" s="1"/>
  <c r="D33" i="16"/>
  <c r="G33" i="16" s="1"/>
  <c r="D29" i="16"/>
  <c r="G29" i="16" s="1"/>
  <c r="D25" i="16"/>
  <c r="G25" i="16" s="1"/>
  <c r="D32" i="16"/>
  <c r="G32" i="16" s="1"/>
  <c r="D28" i="16"/>
  <c r="G28" i="16" s="1"/>
  <c r="G12" i="15"/>
  <c r="G16" i="15" s="1"/>
  <c r="G36" i="16" l="1"/>
  <c r="G18" i="16" s="1"/>
  <c r="D26" i="15"/>
  <c r="G26" i="15" s="1"/>
  <c r="D24" i="15"/>
  <c r="G24" i="15" s="1"/>
  <c r="D25" i="15"/>
  <c r="G25" i="15" s="1"/>
  <c r="D28" i="15"/>
  <c r="G28" i="15" s="1"/>
  <c r="D23" i="15"/>
  <c r="G23" i="15" s="1"/>
  <c r="D27" i="15"/>
  <c r="G27" i="15" s="1"/>
  <c r="D31" i="15"/>
  <c r="G31" i="15" s="1"/>
  <c r="D35" i="15"/>
  <c r="G35" i="15" s="1"/>
  <c r="D32" i="15"/>
  <c r="G32" i="15" s="1"/>
  <c r="D29" i="15"/>
  <c r="G29" i="15" s="1"/>
  <c r="D33" i="15"/>
  <c r="G33" i="15" s="1"/>
  <c r="D30" i="15"/>
  <c r="G30" i="15" s="1"/>
  <c r="D34" i="15"/>
  <c r="G34" i="15" s="1"/>
  <c r="G36" i="15" l="1"/>
  <c r="G18" i="15" s="1"/>
</calcChain>
</file>

<file path=xl/sharedStrings.xml><?xml version="1.0" encoding="utf-8"?>
<sst xmlns="http://schemas.openxmlformats.org/spreadsheetml/2006/main" count="56" uniqueCount="28">
  <si>
    <t>Tax rate</t>
  </si>
  <si>
    <t>Enter amounts only in the grey fields</t>
  </si>
  <si>
    <t>and above</t>
  </si>
  <si>
    <t>Taxable Company Contributions</t>
  </si>
  <si>
    <t>Taxable Fringe Benefits</t>
  </si>
  <si>
    <t xml:space="preserve">Monthly Income Bracket </t>
  </si>
  <si>
    <t>PAYE for the current month</t>
  </si>
  <si>
    <t>ANGOLA</t>
  </si>
  <si>
    <t>KZ</t>
  </si>
  <si>
    <t>From (KZ)</t>
  </si>
  <si>
    <t>To (KZ)</t>
  </si>
  <si>
    <t>Taxable Income            (KZ)</t>
  </si>
  <si>
    <t>Net Taxable Pay</t>
  </si>
  <si>
    <t>Tax (KZ)</t>
  </si>
  <si>
    <t>Fixed Amount (KZ)</t>
  </si>
  <si>
    <t>Total Taxable Pay</t>
  </si>
  <si>
    <t>+</t>
  </si>
  <si>
    <t>=</t>
  </si>
  <si>
    <t>a</t>
  </si>
  <si>
    <t>b</t>
  </si>
  <si>
    <t>a - b</t>
  </si>
  <si>
    <t>As per tax tables</t>
  </si>
  <si>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</si>
  <si>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Tax deduction</t>
  </si>
  <si>
    <t>Taxable earnings/allowances</t>
  </si>
  <si>
    <t>Monthly Tax Calculator - 2020</t>
  </si>
  <si>
    <t>Jan 2020 - August 2020</t>
  </si>
  <si>
    <t>September to December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</si>
</sst>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11"/>
      <color rgb="FF000000"/>
      <name val="Calibri"/>
      <family val="2"/>
    </font>
    <font>
      <i/>
      <sz val="10"/>
      <color theme="0" tint="-0.34998626667073579"/>
      <name val="Calibri"/>
      <family val="2"/>
      <scheme val="minor"/>
    </font>
    <font>
      <sz val="11"/>
      <color rgb="FF00FF00"/>
      <name val="Calibri"/>
      <family val="2"/>
      <scheme val="minor"/>
    </font>
    <font>
      <sz val="11"/>
      <color rgb="FFC00000"/>
      <name val="Calibri"/>
      <family val="2"/>
      <scheme val="minor"/>
    </font>
    <font>
      <sz val="12"/>
      <color rgb="FFC0000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indexed="64"/>
      </left>
      <right style="thin">
        <color indexed="64"/>
      </right>
      <top style="thin">
        <color indexed="64"/>
      </top>
      <bottom/>
      <diagonal/>
    </border>
  </borders>
  <cellStyleXfs count="1">
    <xf numFmtId="0" fontId="0" fillId="0" borderId="0"/>
  </cellStyleXfs>
  <cellXfs count="53">
    <xf numFmtId="0" fontId="0" fillId="0" borderId="0" xfId="0"/>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0" fontId="13" fillId="0" borderId="0" xfId="0" applyFont="1" applyAlignment="1">
      <alignment vertical="center"/>
    </xf>
    <xf numFmtId="0" fontId="14" fillId="0" borderId="0" xfId="0" applyFont="1" applyAlignment="1">
      <alignment vertical="center"/>
    </xf>
    <xf numFmtId="2" fontId="15" fillId="0" borderId="0" xfId="0" applyNumberFormat="1" applyFont="1" applyAlignment="1">
      <alignment horizontal="right"/>
    </xf>
    <xf numFmtId="4" fontId="9" fillId="2" borderId="2" xfId="0" applyNumberFormat="1" applyFont="1" applyFill="1" applyBorder="1" applyAlignment="1">
      <alignment horizontal="right" vertical="center"/>
    </xf>
    <xf numFmtId="0" fontId="1" fillId="0" borderId="0" xfId="0" applyFont="1" applyAlignment="1">
      <alignment horizontal="right"/>
    </xf>
    <xf numFmtId="0" fontId="5" fillId="0" borderId="0" xfId="0" applyFont="1"/>
    <xf numFmtId="0" fontId="9" fillId="0" borderId="0" xfId="0" applyFont="1" applyAlignment="1">
      <alignment vertical="center"/>
    </xf>
    <xf numFmtId="0" fontId="1" fillId="0" borderId="0" xfId="0" quotePrefix="1" applyFont="1" applyAlignment="1">
      <alignment horizontal="right" vertical="center"/>
    </xf>
    <xf numFmtId="0" fontId="10" fillId="0" borderId="0" xfId="0" applyFont="1" applyAlignment="1">
      <alignment vertical="center"/>
    </xf>
    <xf numFmtId="0" fontId="1" fillId="0" borderId="0" xfId="0" applyFont="1" applyAlignment="1">
      <alignment horizontal="right" vertical="center"/>
    </xf>
    <xf numFmtId="0" fontId="6" fillId="0" borderId="0" xfId="0" applyFont="1" applyAlignment="1">
      <alignment vertical="center"/>
    </xf>
    <xf numFmtId="16" fontId="7" fillId="0" borderId="0" xfId="0" quotePrefix="1" applyNumberFormat="1" applyFont="1" applyAlignment="1">
      <alignment horizontal="right" vertical="center"/>
    </xf>
    <xf numFmtId="4" fontId="9" fillId="0" borderId="0" xfId="0" applyNumberFormat="1" applyFont="1" applyAlignment="1">
      <alignment vertical="center"/>
    </xf>
    <xf numFmtId="4" fontId="9" fillId="4" borderId="0" xfId="0" applyNumberFormat="1" applyFont="1" applyFill="1" applyAlignment="1" applyProtection="1">
      <alignment vertical="center"/>
      <protection locked="0"/>
    </xf>
    <xf numFmtId="0" fontId="7" fillId="0" borderId="0" xfId="0" applyFont="1" applyAlignment="1">
      <alignment vertical="center"/>
    </xf>
    <xf numFmtId="4" fontId="7" fillId="0" borderId="1" xfId="0" applyNumberFormat="1" applyFont="1" applyBorder="1" applyAlignment="1">
      <alignment vertical="center"/>
    </xf>
    <xf numFmtId="4" fontId="7" fillId="0" borderId="0" xfId="0" applyNumberFormat="1" applyFont="1" applyAlignment="1">
      <alignment vertical="center"/>
    </xf>
    <xf numFmtId="4" fontId="7" fillId="0" borderId="4" xfId="0" applyNumberFormat="1" applyFont="1" applyBorder="1" applyAlignment="1">
      <alignment vertical="center"/>
    </xf>
    <xf numFmtId="4" fontId="11" fillId="0" borderId="0" xfId="0" applyNumberFormat="1" applyFont="1" applyAlignment="1">
      <alignment vertical="center"/>
    </xf>
    <xf numFmtId="0" fontId="8" fillId="0" borderId="0" xfId="0" applyFont="1" applyAlignment="1">
      <alignment horizontal="right" vertical="center"/>
    </xf>
    <xf numFmtId="4" fontId="9" fillId="0" borderId="2" xfId="0" applyNumberFormat="1" applyFont="1" applyBorder="1" applyAlignment="1">
      <alignment vertical="center"/>
    </xf>
    <xf numFmtId="4" fontId="7" fillId="0" borderId="3" xfId="0" applyNumberFormat="1" applyFont="1" applyBorder="1" applyAlignment="1">
      <alignment vertical="center"/>
    </xf>
    <xf numFmtId="0" fontId="4" fillId="0" borderId="0" xfId="0" applyFont="1" applyAlignment="1">
      <alignment horizontal="right"/>
    </xf>
    <xf numFmtId="9" fontId="9" fillId="0" borderId="2" xfId="0" applyNumberFormat="1" applyFont="1" applyBorder="1" applyAlignment="1">
      <alignment horizontal="center" vertical="center"/>
    </xf>
    <xf numFmtId="164" fontId="7" fillId="0" borderId="0" xfId="0" applyNumberFormat="1" applyFont="1" applyAlignment="1">
      <alignment horizontal="center" vertical="center"/>
    </xf>
    <xf numFmtId="0" fontId="2" fillId="3" borderId="6" xfId="0" applyFont="1" applyFill="1" applyBorder="1" applyAlignment="1">
      <alignment horizontal="center" vertical="center"/>
    </xf>
    <xf numFmtId="4" fontId="9" fillId="0" borderId="8" xfId="0" applyNumberFormat="1" applyFont="1" applyBorder="1" applyAlignment="1">
      <alignment horizontal="right" vertical="center"/>
    </xf>
    <xf numFmtId="0" fontId="2" fillId="0" borderId="0" xfId="0" applyFont="1" applyAlignment="1">
      <alignment horizontal="center" vertical="center" wrapText="1"/>
    </xf>
    <xf numFmtId="3" fontId="0" fillId="0" borderId="0" xfId="0" applyNumberFormat="1" applyAlignment="1">
      <alignment horizontal="right" vertical="center"/>
    </xf>
    <xf numFmtId="4" fontId="0" fillId="0" borderId="0" xfId="0" applyNumberFormat="1" applyAlignment="1">
      <alignment horizontal="right" vertical="center"/>
    </xf>
    <xf numFmtId="9" fontId="16" fillId="0" borderId="2" xfId="0" applyNumberFormat="1" applyFont="1" applyBorder="1" applyAlignment="1">
      <alignment horizontal="center" vertical="center"/>
    </xf>
    <xf numFmtId="4" fontId="16" fillId="0" borderId="2" xfId="0" applyNumberFormat="1" applyFont="1" applyBorder="1" applyAlignment="1">
      <alignment horizontal="right" vertical="center"/>
    </xf>
    <xf numFmtId="0" fontId="6" fillId="0" borderId="0" xfId="0" quotePrefix="1" applyFont="1" applyAlignment="1">
      <alignment horizontal="right" vertical="center"/>
    </xf>
    <xf numFmtId="0" fontId="17" fillId="0" borderId="0" xfId="0" applyFont="1"/>
    <xf numFmtId="0" fontId="17" fillId="0" borderId="0" xfId="0" applyFont="1" applyAlignment="1">
      <alignment vertical="center"/>
    </xf>
    <xf numFmtId="0" fontId="19" fillId="0" borderId="0" xfId="0" applyFont="1"/>
    <xf numFmtId="0" fontId="20" fillId="0" borderId="0" xfId="0" applyFont="1"/>
    <xf numFmtId="4" fontId="16" fillId="2" borderId="2" xfId="0" applyNumberFormat="1" applyFont="1" applyFill="1" applyBorder="1" applyAlignment="1">
      <alignment horizontal="right" vertical="center"/>
    </xf>
    <xf numFmtId="10" fontId="16" fillId="0" borderId="2" xfId="0" applyNumberFormat="1" applyFont="1" applyBorder="1" applyAlignment="1">
      <alignment horizontal="center" vertical="center"/>
    </xf>
    <xf numFmtId="4" fontId="0" fillId="0" borderId="0" xfId="0" applyNumberFormat="1" applyAlignment="1">
      <alignment vertical="center"/>
    </xf>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wrapText="1"/>
    </xf>
    <xf numFmtId="4" fontId="2" fillId="3" borderId="6"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xf>
    <xf numFmtId="4" fontId="2" fillId="3" borderId="6"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xf numFmtId="4" fontId="2" fillId="3"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114300</xdr:rowOff>
    </xdr:from>
    <xdr:to>
      <xdr:col>2</xdr:col>
      <xdr:colOff>3810</xdr:colOff>
      <xdr:row>2</xdr:row>
      <xdr:rowOff>160655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050" y="114300"/>
          <a:ext cx="1184910" cy="41465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50800</xdr:colOff>
      <xdr:row>0</xdr:row>
      <xdr:rowOff>152400</xdr:rowOff>
    </xdr:from>
    <xdr:to>
      <xdr:col>2</xdr:col>
      <xdr:colOff>3810</xdr:colOff>
      <xdr:row>3</xdr:row>
      <xdr:rowOff>14605</xdr:rowOff>
    </xdr:to>
    <xdr:pic>
      <xdr:nvPicPr>
        <xdr:cNvPr id="2" name="Picture 1">
          <a:extLst>
            <a:ext uri="{FF2B5EF4-FFF2-40B4-BE49-F238E27FC236}">
              <a16:creationId xmlns:a16="http://schemas.microsoft.com/office/drawing/2014/main" id="{9FCF4B6D-DBBF-42CC-83EA-8741F3DF1D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050" y="152400"/>
          <a:ext cx="1184910" cy="41465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44"/>
  <sheetViews>
    <sheetView showGridLines="0" tabSelected="1" zoomScaleNormal="100" zoomScaleSheetLayoutView="100" workbookViewId="0">
      <selection activeCell="G9" sqref="G9"/>
    </sheetView>
  </sheetViews>
  <sheetFormatPr defaultColWidth="9.140625" defaultRowHeight="12.75" x14ac:dyDescent="0.2"/>
  <cols>
    <col min="1" max="1" width="8.5703125" style="27" customWidth="1"/>
    <col min="2" max="7" width="17.5703125" style="10" customWidth="1"/>
    <col min="8" max="8" width="9.140625" style="38"/>
    <col min="9" max="14" width="9.140625" style="10"/>
    <col min="15" max="15" width="9.140625" style="10" customWidth="1"/>
    <col min="16" max="16384" width="9.140625" style="10"/>
  </cols>
  <sheetData>
    <row r="1" spans="1:21" customFormat="1" ht="15" x14ac:dyDescent="0.25">
      <c r="G1" s="2"/>
      <c r="H1" s="38"/>
    </row>
    <row r="2" spans="1:21" customFormat="1" ht="15" x14ac:dyDescent="0.25">
      <c r="G2" s="2"/>
      <c r="H2" s="38"/>
    </row>
    <row r="3" spans="1:21" customFormat="1" ht="15" x14ac:dyDescent="0.25">
      <c r="G3" s="2"/>
      <c r="H3" s="38"/>
    </row>
    <row r="4" spans="1:21" customFormat="1" ht="30" customHeight="1" x14ac:dyDescent="0.45">
      <c r="B4" s="6" t="s">
        <v>25</v>
      </c>
      <c r="C4" s="5"/>
      <c r="D4" s="5"/>
      <c r="E4" s="5"/>
      <c r="F4" s="5"/>
      <c r="G4" s="7" t="s">
        <v>7</v>
      </c>
      <c r="H4" s="38"/>
    </row>
    <row r="5" spans="1:21" customFormat="1" ht="15.75" customHeight="1" x14ac:dyDescent="0.25">
      <c r="B5" s="41" t="s">
        <v>26</v>
      </c>
      <c r="G5" s="2"/>
      <c r="H5" s="38"/>
      <c r="T5" s="32"/>
      <c r="U5" s="32"/>
    </row>
    <row r="6" spans="1:21" customFormat="1" ht="15.75" customHeight="1" x14ac:dyDescent="0.25">
      <c r="B6" s="40"/>
      <c r="G6" s="2"/>
      <c r="H6" s="38"/>
      <c r="T6" s="32"/>
      <c r="U6" s="32"/>
    </row>
    <row r="7" spans="1:21" s="3" customFormat="1" ht="20.25" customHeight="1" x14ac:dyDescent="0.25">
      <c r="B7" s="1" t="s">
        <v>1</v>
      </c>
      <c r="C7" s="1"/>
      <c r="D7" s="1"/>
      <c r="E7" s="1"/>
      <c r="F7" s="1"/>
      <c r="G7" s="4"/>
      <c r="H7" s="39"/>
      <c r="T7" s="33"/>
      <c r="U7" s="34"/>
    </row>
    <row r="8" spans="1:21" s="3" customFormat="1" ht="20.25" customHeight="1" x14ac:dyDescent="0.25">
      <c r="A8" s="14"/>
      <c r="B8" s="15"/>
      <c r="C8" s="15"/>
      <c r="D8" s="15"/>
      <c r="E8" s="15"/>
      <c r="F8" s="15"/>
      <c r="G8" s="16" t="s">
        <v>8</v>
      </c>
      <c r="H8" s="39"/>
    </row>
    <row r="9" spans="1:21" s="3" customFormat="1" ht="20.25" customHeight="1" x14ac:dyDescent="0.25">
      <c r="A9" s="37"/>
      <c r="B9" s="17" t="s">
        <v>24</v>
      </c>
      <c r="C9" s="17"/>
      <c r="D9" s="17"/>
      <c r="E9" s="17"/>
      <c r="F9" s="17"/>
      <c r="G9" s="18">
        <v>0</v>
      </c>
      <c r="H9" s="39"/>
    </row>
    <row r="10" spans="1:21" s="3" customFormat="1" ht="20.25" customHeight="1" x14ac:dyDescent="0.25">
      <c r="A10" s="37" t="s">
        <v>16</v>
      </c>
      <c r="B10" s="17" t="s">
        <v>3</v>
      </c>
      <c r="C10" s="17"/>
      <c r="D10" s="17"/>
      <c r="E10" s="17"/>
      <c r="F10" s="17"/>
      <c r="G10" s="18">
        <v>0</v>
      </c>
      <c r="H10" s="39"/>
    </row>
    <row r="11" spans="1:21" s="3" customFormat="1" ht="20.25" customHeight="1" x14ac:dyDescent="0.25">
      <c r="A11" s="37" t="s">
        <v>16</v>
      </c>
      <c r="B11" s="11" t="s">
        <v>4</v>
      </c>
      <c r="C11" s="11"/>
      <c r="D11" s="11"/>
      <c r="E11" s="11"/>
      <c r="F11" s="11"/>
      <c r="G11" s="18">
        <v>0</v>
      </c>
      <c r="H11" s="39"/>
    </row>
    <row r="12" spans="1:21" s="3" customFormat="1" ht="20.25" customHeight="1" x14ac:dyDescent="0.25">
      <c r="A12" s="37" t="s">
        <v>17</v>
      </c>
      <c r="B12" s="19" t="s">
        <v>15</v>
      </c>
      <c r="C12" s="19"/>
      <c r="D12" s="19"/>
      <c r="E12" s="19"/>
      <c r="F12" s="19"/>
      <c r="G12" s="20">
        <f>SUM(G9:G11)</f>
        <v>0</v>
      </c>
      <c r="H12" s="39" t="s">
        <v>18</v>
      </c>
    </row>
    <row r="13" spans="1:21" s="3" customFormat="1" ht="20.25" customHeight="1" x14ac:dyDescent="0.25">
      <c r="A13" s="12"/>
      <c r="B13" s="19"/>
      <c r="C13" s="19"/>
      <c r="D13" s="19"/>
      <c r="E13" s="19"/>
      <c r="F13" s="19"/>
      <c r="G13" s="21"/>
      <c r="H13" s="39"/>
    </row>
    <row r="14" spans="1:21" s="3" customFormat="1" ht="20.25" customHeight="1" x14ac:dyDescent="0.25">
      <c r="A14" s="37"/>
      <c r="B14" s="19" t="s">
        <v>23</v>
      </c>
      <c r="C14" s="11"/>
      <c r="D14" s="11"/>
      <c r="E14" s="11"/>
      <c r="F14" s="11"/>
      <c r="G14" s="18">
        <v>0</v>
      </c>
      <c r="H14" s="39" t="s">
        <v>19</v>
      </c>
    </row>
    <row r="15" spans="1:21" s="3" customFormat="1" ht="20.25" customHeight="1" x14ac:dyDescent="0.25">
      <c r="A15" s="12"/>
      <c r="B15" s="19"/>
      <c r="C15" s="19"/>
      <c r="D15" s="19"/>
      <c r="E15" s="19"/>
      <c r="F15" s="19"/>
      <c r="G15" s="21"/>
      <c r="H15" s="39"/>
    </row>
    <row r="16" spans="1:21" s="3" customFormat="1" ht="20.25" customHeight="1" x14ac:dyDescent="0.25">
      <c r="A16" s="37"/>
      <c r="B16" s="19" t="s">
        <v>12</v>
      </c>
      <c r="C16" s="19"/>
      <c r="D16" s="19"/>
      <c r="E16" s="19"/>
      <c r="F16" s="19"/>
      <c r="G16" s="21">
        <f>IF(G12-G14&lt;0,0,G12-G14)</f>
        <v>0</v>
      </c>
      <c r="H16" s="39" t="s">
        <v>20</v>
      </c>
    </row>
    <row r="17" spans="1:8" s="3" customFormat="1" ht="20.25" customHeight="1" x14ac:dyDescent="0.25">
      <c r="A17" s="12"/>
      <c r="B17" s="11"/>
      <c r="C17" s="13"/>
      <c r="D17" s="13"/>
      <c r="E17" s="13"/>
      <c r="F17" s="13"/>
      <c r="G17" s="17"/>
      <c r="H17" s="39"/>
    </row>
    <row r="18" spans="1:8" s="3" customFormat="1" ht="20.25" customHeight="1" thickBot="1" x14ac:dyDescent="0.3">
      <c r="A18" s="12"/>
      <c r="B18" s="19" t="s">
        <v>6</v>
      </c>
      <c r="C18" s="13"/>
      <c r="D18" s="13"/>
      <c r="E18" s="13"/>
      <c r="F18" s="13"/>
      <c r="G18" s="22">
        <f>G36</f>
        <v>0</v>
      </c>
      <c r="H18" s="39" t="s">
        <v>21</v>
      </c>
    </row>
    <row r="19" spans="1:8" s="3" customFormat="1" ht="20.25" customHeight="1" thickTop="1" x14ac:dyDescent="0.25">
      <c r="A19" s="12"/>
      <c r="B19" s="19"/>
      <c r="C19" s="13"/>
      <c r="D19" s="13"/>
      <c r="E19" s="13"/>
      <c r="F19" s="13"/>
      <c r="G19" s="21"/>
      <c r="H19" s="39"/>
    </row>
    <row r="20" spans="1:8" s="3" customFormat="1" ht="11.25" customHeight="1" x14ac:dyDescent="0.25">
      <c r="A20" s="14"/>
      <c r="B20" s="23"/>
      <c r="C20" s="23"/>
      <c r="D20" s="23"/>
      <c r="E20" s="23"/>
      <c r="F20" s="23"/>
      <c r="G20" s="24"/>
      <c r="H20" s="39"/>
    </row>
    <row r="21" spans="1:8" s="3" customFormat="1" ht="20.25" customHeight="1" x14ac:dyDescent="0.25">
      <c r="A21" s="14"/>
      <c r="B21" s="45" t="s">
        <v>5</v>
      </c>
      <c r="C21" s="45"/>
      <c r="D21" s="46" t="s">
        <v>11</v>
      </c>
      <c r="E21" s="48" t="s">
        <v>0</v>
      </c>
      <c r="F21" s="47" t="s">
        <v>14</v>
      </c>
      <c r="G21" s="46" t="s">
        <v>13</v>
      </c>
      <c r="H21" s="39"/>
    </row>
    <row r="22" spans="1:8" s="3" customFormat="1" ht="20.25" customHeight="1" x14ac:dyDescent="0.25">
      <c r="A22" s="14"/>
      <c r="B22" s="30" t="s">
        <v>9</v>
      </c>
      <c r="C22" s="30" t="s">
        <v>10</v>
      </c>
      <c r="D22" s="47"/>
      <c r="E22" s="49"/>
      <c r="F22" s="52"/>
      <c r="G22" s="47"/>
      <c r="H22" s="39"/>
    </row>
    <row r="23" spans="1:8" s="3" customFormat="1" ht="20.25" customHeight="1" x14ac:dyDescent="0.25">
      <c r="A23" s="14"/>
      <c r="B23" s="36">
        <v>0</v>
      </c>
      <c r="C23" s="36">
        <v>34450</v>
      </c>
      <c r="D23" s="25">
        <f>IF(G16&lt;=C23,G16,0)</f>
        <v>0</v>
      </c>
      <c r="E23" s="28">
        <v>0</v>
      </c>
      <c r="F23" s="31">
        <v>0</v>
      </c>
      <c r="G23" s="25">
        <f t="shared" ref="G23:G35" si="0">IF(D23&gt;0,(D23*E23)+F23,0)</f>
        <v>0</v>
      </c>
      <c r="H23" s="39"/>
    </row>
    <row r="24" spans="1:8" s="3" customFormat="1" ht="20.25" customHeight="1" x14ac:dyDescent="0.25">
      <c r="A24" s="14"/>
      <c r="B24" s="36">
        <f>C23+0.01</f>
        <v>34450.01</v>
      </c>
      <c r="C24" s="36">
        <v>35000</v>
      </c>
      <c r="D24" s="25">
        <f t="shared" ref="D24:D25" si="1">IF(G$16&gt;=B24,IF(G$16&lt;=C24,G$16-C23,0),0)</f>
        <v>0</v>
      </c>
      <c r="E24" s="28">
        <v>1</v>
      </c>
      <c r="F24" s="36">
        <v>0</v>
      </c>
      <c r="G24" s="25">
        <f t="shared" si="0"/>
        <v>0</v>
      </c>
      <c r="H24" s="39"/>
    </row>
    <row r="25" spans="1:8" s="3" customFormat="1" ht="20.25" customHeight="1" x14ac:dyDescent="0.25">
      <c r="A25" s="14"/>
      <c r="B25" s="36">
        <f t="shared" ref="B25:B35" si="2">C24+0.01</f>
        <v>35000.01</v>
      </c>
      <c r="C25" s="36">
        <v>40000</v>
      </c>
      <c r="D25" s="25">
        <f t="shared" si="1"/>
        <v>0</v>
      </c>
      <c r="E25" s="35">
        <v>7.0000000000000007E-2</v>
      </c>
      <c r="F25" s="36">
        <v>550</v>
      </c>
      <c r="G25" s="25">
        <f t="shared" si="0"/>
        <v>0</v>
      </c>
      <c r="H25" s="39"/>
    </row>
    <row r="26" spans="1:8" s="3" customFormat="1" ht="20.25" customHeight="1" x14ac:dyDescent="0.25">
      <c r="A26" s="14"/>
      <c r="B26" s="36">
        <f t="shared" si="2"/>
        <v>40000.01</v>
      </c>
      <c r="C26" s="36">
        <v>45000</v>
      </c>
      <c r="D26" s="25">
        <f>IF(G$16&gt;=B26,IF(G$16&lt;=C26,G$16-C25,0),0)</f>
        <v>0</v>
      </c>
      <c r="E26" s="35">
        <v>0.08</v>
      </c>
      <c r="F26" s="36">
        <v>900</v>
      </c>
      <c r="G26" s="25">
        <f t="shared" si="0"/>
        <v>0</v>
      </c>
      <c r="H26" s="39"/>
    </row>
    <row r="27" spans="1:8" s="3" customFormat="1" ht="20.25" customHeight="1" x14ac:dyDescent="0.25">
      <c r="A27" s="14"/>
      <c r="B27" s="36">
        <f t="shared" si="2"/>
        <v>45000.01</v>
      </c>
      <c r="C27" s="36">
        <v>50000</v>
      </c>
      <c r="D27" s="25">
        <f>IF(G$16&gt;=B27,IF(G$16&lt;=C27,G$16-C26,0),0)</f>
        <v>0</v>
      </c>
      <c r="E27" s="35">
        <v>0.09</v>
      </c>
      <c r="F27" s="36">
        <v>1300</v>
      </c>
      <c r="G27" s="25">
        <f t="shared" si="0"/>
        <v>0</v>
      </c>
      <c r="H27" s="39"/>
    </row>
    <row r="28" spans="1:8" s="3" customFormat="1" ht="20.25" customHeight="1" x14ac:dyDescent="0.25">
      <c r="A28" s="14"/>
      <c r="B28" s="36">
        <f t="shared" si="2"/>
        <v>50000.01</v>
      </c>
      <c r="C28" s="36">
        <v>70000</v>
      </c>
      <c r="D28" s="25">
        <f>IF(G$16&gt;=B28,IF(G$16&lt;=C28,G$16-C27,0),0)</f>
        <v>0</v>
      </c>
      <c r="E28" s="35">
        <v>0.1</v>
      </c>
      <c r="F28" s="36">
        <v>1750</v>
      </c>
      <c r="G28" s="25">
        <f t="shared" si="0"/>
        <v>0</v>
      </c>
      <c r="H28" s="39"/>
    </row>
    <row r="29" spans="1:8" s="3" customFormat="1" ht="20.25" customHeight="1" x14ac:dyDescent="0.25">
      <c r="A29" s="14"/>
      <c r="B29" s="36">
        <f t="shared" si="2"/>
        <v>70000.009999999995</v>
      </c>
      <c r="C29" s="36">
        <v>90000</v>
      </c>
      <c r="D29" s="25">
        <f t="shared" ref="D29:D35" si="3">IF(G$16&gt;=B29,IF(G$16&lt;=C29,G$16-C28,0),0)</f>
        <v>0</v>
      </c>
      <c r="E29" s="35">
        <v>0.11</v>
      </c>
      <c r="F29" s="36">
        <v>3750</v>
      </c>
      <c r="G29" s="25">
        <f t="shared" si="0"/>
        <v>0</v>
      </c>
      <c r="H29" s="39"/>
    </row>
    <row r="30" spans="1:8" s="3" customFormat="1" ht="20.25" customHeight="1" x14ac:dyDescent="0.25">
      <c r="A30" s="14"/>
      <c r="B30" s="36">
        <f t="shared" si="2"/>
        <v>90000.01</v>
      </c>
      <c r="C30" s="36">
        <v>110000</v>
      </c>
      <c r="D30" s="25">
        <f t="shared" si="3"/>
        <v>0</v>
      </c>
      <c r="E30" s="35">
        <v>0.12</v>
      </c>
      <c r="F30" s="36">
        <v>5950</v>
      </c>
      <c r="G30" s="25">
        <f t="shared" si="0"/>
        <v>0</v>
      </c>
      <c r="H30" s="39"/>
    </row>
    <row r="31" spans="1:8" s="3" customFormat="1" ht="20.25" customHeight="1" x14ac:dyDescent="0.25">
      <c r="A31" s="14"/>
      <c r="B31" s="36">
        <f t="shared" si="2"/>
        <v>110000.01</v>
      </c>
      <c r="C31" s="36">
        <v>140000</v>
      </c>
      <c r="D31" s="25">
        <f t="shared" si="3"/>
        <v>0</v>
      </c>
      <c r="E31" s="35">
        <v>0.13</v>
      </c>
      <c r="F31" s="36">
        <v>8350</v>
      </c>
      <c r="G31" s="25">
        <f t="shared" si="0"/>
        <v>0</v>
      </c>
      <c r="H31" s="39"/>
    </row>
    <row r="32" spans="1:8" s="3" customFormat="1" ht="20.25" customHeight="1" x14ac:dyDescent="0.25">
      <c r="A32" s="14"/>
      <c r="B32" s="36">
        <f t="shared" si="2"/>
        <v>140000.01</v>
      </c>
      <c r="C32" s="36">
        <v>170000</v>
      </c>
      <c r="D32" s="25">
        <f t="shared" si="3"/>
        <v>0</v>
      </c>
      <c r="E32" s="35">
        <v>0.14000000000000001</v>
      </c>
      <c r="F32" s="36">
        <v>12250</v>
      </c>
      <c r="G32" s="25">
        <f t="shared" si="0"/>
        <v>0</v>
      </c>
      <c r="H32" s="39"/>
    </row>
    <row r="33" spans="1:8" s="3" customFormat="1" ht="20.25" customHeight="1" x14ac:dyDescent="0.25">
      <c r="A33" s="14"/>
      <c r="B33" s="36">
        <f t="shared" si="2"/>
        <v>170000.01</v>
      </c>
      <c r="C33" s="36">
        <v>200000</v>
      </c>
      <c r="D33" s="25">
        <f t="shared" si="3"/>
        <v>0</v>
      </c>
      <c r="E33" s="35">
        <v>0.15</v>
      </c>
      <c r="F33" s="36">
        <v>16450</v>
      </c>
      <c r="G33" s="25">
        <f t="shared" si="0"/>
        <v>0</v>
      </c>
      <c r="H33" s="39"/>
    </row>
    <row r="34" spans="1:8" s="3" customFormat="1" ht="20.25" customHeight="1" x14ac:dyDescent="0.25">
      <c r="A34" s="14"/>
      <c r="B34" s="36">
        <f t="shared" si="2"/>
        <v>200000.01</v>
      </c>
      <c r="C34" s="36">
        <v>230000</v>
      </c>
      <c r="D34" s="25">
        <f t="shared" si="3"/>
        <v>0</v>
      </c>
      <c r="E34" s="35">
        <v>0.16</v>
      </c>
      <c r="F34" s="36">
        <v>20950</v>
      </c>
      <c r="G34" s="25">
        <f t="shared" si="0"/>
        <v>0</v>
      </c>
      <c r="H34" s="39"/>
    </row>
    <row r="35" spans="1:8" s="3" customFormat="1" ht="20.25" customHeight="1" x14ac:dyDescent="0.25">
      <c r="A35" s="14"/>
      <c r="B35" s="36">
        <f t="shared" si="2"/>
        <v>230000.01</v>
      </c>
      <c r="C35" s="8" t="s">
        <v>2</v>
      </c>
      <c r="D35" s="25">
        <f t="shared" si="3"/>
        <v>0</v>
      </c>
      <c r="E35" s="35">
        <v>0.17</v>
      </c>
      <c r="F35" s="36">
        <v>25750</v>
      </c>
      <c r="G35" s="25">
        <f t="shared" si="0"/>
        <v>0</v>
      </c>
      <c r="H35" s="39"/>
    </row>
    <row r="36" spans="1:8" s="3" customFormat="1" ht="20.25" customHeight="1" thickBot="1" x14ac:dyDescent="0.3">
      <c r="A36" s="14"/>
      <c r="B36" s="11"/>
      <c r="C36" s="11"/>
      <c r="D36" s="21"/>
      <c r="E36" s="29"/>
      <c r="F36" s="29"/>
      <c r="G36" s="26">
        <f>SUM(G23:G35)</f>
        <v>0</v>
      </c>
      <c r="H36" s="39"/>
    </row>
    <row r="37" spans="1:8" s="3" customFormat="1" ht="20.25" customHeight="1" x14ac:dyDescent="0.25">
      <c r="A37" s="14"/>
      <c r="H37" s="39"/>
    </row>
    <row r="38" spans="1:8" s="3" customFormat="1" ht="20.25" customHeight="1" x14ac:dyDescent="0.25">
      <c r="A38" s="14"/>
      <c r="H38" s="39"/>
    </row>
    <row r="39" spans="1:8" customFormat="1" ht="20.25" customHeight="1" x14ac:dyDescent="0.25">
      <c r="A39" s="9"/>
      <c r="B39" s="50" t="s">
        <v>22</v>
      </c>
      <c r="C39" s="51"/>
      <c r="D39" s="51"/>
      <c r="E39" s="51"/>
      <c r="F39" s="51"/>
      <c r="G39" s="51"/>
      <c r="H39" s="38"/>
    </row>
    <row r="40" spans="1:8" customFormat="1" ht="20.25" customHeight="1" x14ac:dyDescent="0.25">
      <c r="A40" s="9"/>
      <c r="B40" s="51"/>
      <c r="C40" s="51"/>
      <c r="D40" s="51"/>
      <c r="E40" s="51"/>
      <c r="F40" s="51"/>
      <c r="G40" s="51"/>
      <c r="H40" s="38"/>
    </row>
    <row r="41" spans="1:8" ht="20.25" customHeight="1" x14ac:dyDescent="0.2">
      <c r="B41" s="51"/>
      <c r="C41" s="51"/>
      <c r="D41" s="51"/>
      <c r="E41" s="51"/>
      <c r="F41" s="51"/>
      <c r="G41" s="51"/>
    </row>
    <row r="42" spans="1:8" ht="20.25" customHeight="1" x14ac:dyDescent="0.2">
      <c r="B42" s="51"/>
      <c r="C42" s="51"/>
      <c r="D42" s="51"/>
      <c r="E42" s="51"/>
      <c r="F42" s="51"/>
      <c r="G42" s="51"/>
    </row>
    <row r="43" spans="1:8" ht="20.25" customHeight="1" x14ac:dyDescent="0.2">
      <c r="B43" s="51"/>
      <c r="C43" s="51"/>
      <c r="D43" s="51"/>
      <c r="E43" s="51"/>
      <c r="F43" s="51"/>
      <c r="G43" s="51"/>
    </row>
    <row r="44" spans="1:8" x14ac:dyDescent="0.2">
      <c r="B44" s="51"/>
      <c r="C44" s="51"/>
      <c r="D44" s="51"/>
      <c r="E44" s="51"/>
      <c r="F44" s="51"/>
      <c r="G44" s="51"/>
    </row>
  </sheetData>
  <sheetProtection algorithmName="SHA-512" hashValue="lUedER5xShHH9dM5REqavH5P4FAel9bzSg/YPvI4FM8msuKFKpv2k/lXjQ67Sf6zNA/2+0ANmUk6cjfPqm5gdw==" saltValue="vZ9h30QTdu29KjaNLf9QoA==" spinCount="100000" sheet="1" objects="1" scenarios="1"/>
  <mergeCells count="6">
    <mergeCell ref="B21:C21"/>
    <mergeCell ref="D21:D22"/>
    <mergeCell ref="E21:E22"/>
    <mergeCell ref="G21:G22"/>
    <mergeCell ref="B39:G44"/>
    <mergeCell ref="F21:F22"/>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9EC37-2EB7-4BA9-B67D-0BE8A284678C}">
  <sheetPr>
    <tabColor rgb="FF00FF00"/>
  </sheetPr>
  <dimension ref="A1:U43"/>
  <sheetViews>
    <sheetView showGridLines="0" zoomScaleNormal="100" zoomScaleSheetLayoutView="100" workbookViewId="0">
      <selection activeCell="G10" sqref="G10"/>
    </sheetView>
  </sheetViews>
  <sheetFormatPr defaultColWidth="9.140625" defaultRowHeight="12.75" x14ac:dyDescent="0.2"/>
  <cols>
    <col min="1" max="1" width="8.5703125" style="27" customWidth="1"/>
    <col min="2" max="7" width="17.5703125" style="10" customWidth="1"/>
    <col min="8" max="8" width="9.140625" style="38"/>
    <col min="9" max="14" width="9.140625" style="10"/>
    <col min="15" max="15" width="9.140625" style="10" customWidth="1"/>
    <col min="16" max="16384" width="9.140625" style="10"/>
  </cols>
  <sheetData>
    <row r="1" spans="1:21" customFormat="1" ht="15" x14ac:dyDescent="0.25">
      <c r="G1" s="2"/>
      <c r="H1" s="38"/>
    </row>
    <row r="2" spans="1:21" customFormat="1" ht="15" x14ac:dyDescent="0.25">
      <c r="G2" s="2"/>
      <c r="H2" s="38"/>
    </row>
    <row r="3" spans="1:21" customFormat="1" ht="15" x14ac:dyDescent="0.25">
      <c r="G3" s="2"/>
      <c r="H3" s="38"/>
    </row>
    <row r="4" spans="1:21" customFormat="1" ht="30" customHeight="1" x14ac:dyDescent="0.45">
      <c r="B4" s="6" t="s">
        <v>25</v>
      </c>
      <c r="C4" s="5"/>
      <c r="D4" s="5"/>
      <c r="E4" s="5"/>
      <c r="F4" s="5"/>
      <c r="G4" s="7" t="s">
        <v>7</v>
      </c>
      <c r="H4" s="38"/>
    </row>
    <row r="5" spans="1:21" customFormat="1" ht="15.75" customHeight="1" x14ac:dyDescent="0.25">
      <c r="B5" s="41" t="s">
        <v>27</v>
      </c>
      <c r="G5" s="2"/>
      <c r="H5" s="38"/>
      <c r="T5" s="32"/>
      <c r="U5" s="32"/>
    </row>
    <row r="6" spans="1:21" customFormat="1" ht="15.75" customHeight="1" x14ac:dyDescent="0.25">
      <c r="G6" s="2"/>
      <c r="H6" s="38"/>
      <c r="T6" s="32"/>
      <c r="U6" s="32"/>
    </row>
    <row r="7" spans="1:21" s="3" customFormat="1" ht="20.25" customHeight="1" x14ac:dyDescent="0.25">
      <c r="B7" s="1" t="s">
        <v>1</v>
      </c>
      <c r="C7" s="1"/>
      <c r="D7" s="1"/>
      <c r="E7" s="1"/>
      <c r="F7" s="1"/>
      <c r="G7" s="4"/>
      <c r="H7" s="39"/>
      <c r="T7" s="33"/>
      <c r="U7" s="34"/>
    </row>
    <row r="8" spans="1:21" s="3" customFormat="1" ht="20.25" customHeight="1" x14ac:dyDescent="0.25">
      <c r="A8" s="14"/>
      <c r="B8" s="15"/>
      <c r="C8" s="15"/>
      <c r="D8" s="15"/>
      <c r="E8" s="15"/>
      <c r="F8" s="15"/>
      <c r="G8" s="16" t="s">
        <v>8</v>
      </c>
      <c r="H8" s="39"/>
    </row>
    <row r="9" spans="1:21" s="3" customFormat="1" ht="20.25" customHeight="1" x14ac:dyDescent="0.25">
      <c r="A9" s="37"/>
      <c r="B9" s="17" t="s">
        <v>24</v>
      </c>
      <c r="C9" s="17"/>
      <c r="D9" s="17"/>
      <c r="E9" s="17"/>
      <c r="F9" s="17"/>
      <c r="G9" s="18">
        <v>0</v>
      </c>
      <c r="H9" s="39"/>
    </row>
    <row r="10" spans="1:21" s="3" customFormat="1" ht="20.25" customHeight="1" x14ac:dyDescent="0.25">
      <c r="A10" s="37" t="s">
        <v>16</v>
      </c>
      <c r="B10" s="17" t="s">
        <v>3</v>
      </c>
      <c r="C10" s="17"/>
      <c r="D10" s="17"/>
      <c r="E10" s="17"/>
      <c r="F10" s="17"/>
      <c r="G10" s="18">
        <v>0</v>
      </c>
      <c r="H10" s="39"/>
    </row>
    <row r="11" spans="1:21" s="3" customFormat="1" ht="20.25" customHeight="1" x14ac:dyDescent="0.25">
      <c r="A11" s="37" t="s">
        <v>16</v>
      </c>
      <c r="B11" s="11" t="s">
        <v>4</v>
      </c>
      <c r="C11" s="11"/>
      <c r="D11" s="11"/>
      <c r="E11" s="11"/>
      <c r="F11" s="11"/>
      <c r="G11" s="18">
        <v>0</v>
      </c>
      <c r="H11" s="39"/>
    </row>
    <row r="12" spans="1:21" s="3" customFormat="1" ht="20.25" customHeight="1" x14ac:dyDescent="0.25">
      <c r="A12" s="37" t="s">
        <v>17</v>
      </c>
      <c r="B12" s="19" t="s">
        <v>15</v>
      </c>
      <c r="C12" s="19"/>
      <c r="D12" s="19"/>
      <c r="E12" s="19"/>
      <c r="F12" s="19"/>
      <c r="G12" s="20">
        <f>SUM(G9:G11)</f>
        <v>0</v>
      </c>
      <c r="H12" s="39" t="s">
        <v>18</v>
      </c>
    </row>
    <row r="13" spans="1:21" s="3" customFormat="1" ht="20.25" customHeight="1" x14ac:dyDescent="0.25">
      <c r="A13" s="12"/>
      <c r="B13" s="19"/>
      <c r="C13" s="19"/>
      <c r="D13" s="19"/>
      <c r="E13" s="19"/>
      <c r="F13" s="19"/>
      <c r="G13" s="21"/>
      <c r="H13" s="39"/>
    </row>
    <row r="14" spans="1:21" s="3" customFormat="1" ht="20.25" customHeight="1" x14ac:dyDescent="0.25">
      <c r="A14" s="37"/>
      <c r="B14" s="19" t="s">
        <v>23</v>
      </c>
      <c r="C14" s="11"/>
      <c r="D14" s="11"/>
      <c r="E14" s="11"/>
      <c r="F14" s="11"/>
      <c r="G14" s="18">
        <v>0</v>
      </c>
      <c r="H14" s="39" t="s">
        <v>19</v>
      </c>
    </row>
    <row r="15" spans="1:21" s="3" customFormat="1" ht="20.25" customHeight="1" x14ac:dyDescent="0.25">
      <c r="A15" s="12"/>
      <c r="B15" s="19"/>
      <c r="C15" s="19"/>
      <c r="D15" s="19"/>
      <c r="E15" s="19"/>
      <c r="F15" s="19"/>
      <c r="G15" s="21"/>
      <c r="H15" s="39"/>
    </row>
    <row r="16" spans="1:21" s="3" customFormat="1" ht="20.25" customHeight="1" x14ac:dyDescent="0.25">
      <c r="A16" s="37"/>
      <c r="B16" s="19" t="s">
        <v>12</v>
      </c>
      <c r="C16" s="19"/>
      <c r="D16" s="19"/>
      <c r="E16" s="19"/>
      <c r="F16" s="19"/>
      <c r="G16" s="21">
        <f>IF(G12-G14&lt;0,0,G12-G14)</f>
        <v>0</v>
      </c>
      <c r="H16" s="39" t="s">
        <v>20</v>
      </c>
    </row>
    <row r="17" spans="1:10" s="3" customFormat="1" ht="20.25" customHeight="1" x14ac:dyDescent="0.25">
      <c r="A17" s="12"/>
      <c r="B17" s="11"/>
      <c r="C17" s="13"/>
      <c r="D17" s="13"/>
      <c r="E17" s="13"/>
      <c r="F17" s="13"/>
      <c r="G17" s="17"/>
      <c r="H17" s="39"/>
    </row>
    <row r="18" spans="1:10" s="3" customFormat="1" ht="20.25" customHeight="1" thickBot="1" x14ac:dyDescent="0.3">
      <c r="A18" s="12"/>
      <c r="B18" s="19" t="s">
        <v>6</v>
      </c>
      <c r="C18" s="13"/>
      <c r="D18" s="13"/>
      <c r="E18" s="13"/>
      <c r="F18" s="13"/>
      <c r="G18" s="22">
        <f>G36</f>
        <v>0</v>
      </c>
      <c r="H18" s="39" t="s">
        <v>21</v>
      </c>
    </row>
    <row r="19" spans="1:10" s="3" customFormat="1" ht="20.25" customHeight="1" thickTop="1" x14ac:dyDescent="0.25">
      <c r="A19" s="12"/>
      <c r="B19" s="19"/>
      <c r="C19" s="13"/>
      <c r="D19" s="13"/>
      <c r="E19" s="13"/>
      <c r="F19" s="13"/>
      <c r="G19" s="21"/>
      <c r="H19" s="39"/>
    </row>
    <row r="20" spans="1:10" s="3" customFormat="1" ht="11.25" customHeight="1" x14ac:dyDescent="0.25">
      <c r="A20" s="14"/>
      <c r="B20" s="23"/>
      <c r="C20" s="23"/>
      <c r="D20" s="23"/>
      <c r="E20" s="23"/>
      <c r="F20" s="23"/>
      <c r="G20" s="24"/>
      <c r="H20" s="39"/>
    </row>
    <row r="21" spans="1:10" s="3" customFormat="1" ht="20.25" customHeight="1" x14ac:dyDescent="0.25">
      <c r="A21" s="14"/>
      <c r="B21" s="45" t="s">
        <v>5</v>
      </c>
      <c r="C21" s="45"/>
      <c r="D21" s="46" t="s">
        <v>11</v>
      </c>
      <c r="E21" s="48" t="s">
        <v>0</v>
      </c>
      <c r="F21" s="47" t="s">
        <v>14</v>
      </c>
      <c r="G21" s="46" t="s">
        <v>13</v>
      </c>
      <c r="H21" s="39"/>
    </row>
    <row r="22" spans="1:10" s="3" customFormat="1" ht="20.25" customHeight="1" x14ac:dyDescent="0.25">
      <c r="A22" s="14"/>
      <c r="B22" s="30" t="s">
        <v>9</v>
      </c>
      <c r="C22" s="30" t="s">
        <v>10</v>
      </c>
      <c r="D22" s="47"/>
      <c r="E22" s="49"/>
      <c r="F22" s="52"/>
      <c r="G22" s="47"/>
      <c r="H22" s="39"/>
    </row>
    <row r="23" spans="1:10" s="3" customFormat="1" ht="20.25" customHeight="1" x14ac:dyDescent="0.25">
      <c r="A23" s="14"/>
      <c r="B23" s="36">
        <v>0</v>
      </c>
      <c r="C23" s="36">
        <v>70000</v>
      </c>
      <c r="D23" s="25">
        <f>IF(G16&lt;=C23,G16,0)</f>
        <v>0</v>
      </c>
      <c r="E23" s="35">
        <v>0</v>
      </c>
      <c r="F23" s="36">
        <v>0</v>
      </c>
      <c r="G23" s="25">
        <f t="shared" ref="G23:G24" si="0">IF(D23&gt;0,(D23*E23)+F23,0)</f>
        <v>0</v>
      </c>
      <c r="H23" s="39"/>
    </row>
    <row r="24" spans="1:10" s="3" customFormat="1" ht="20.25" customHeight="1" x14ac:dyDescent="0.25">
      <c r="A24" s="14"/>
      <c r="B24" s="36">
        <f>C23+0.01</f>
        <v>70000.009999999995</v>
      </c>
      <c r="C24" s="36">
        <v>100000</v>
      </c>
      <c r="D24" s="25">
        <f t="shared" ref="D24:D25" si="1">IF(G$16&gt;=B24,IF(G$16&lt;=C24,G$16-C23,0),0)</f>
        <v>0</v>
      </c>
      <c r="E24" s="35">
        <v>0.1</v>
      </c>
      <c r="F24" s="36">
        <v>3000</v>
      </c>
      <c r="G24" s="25">
        <f t="shared" si="0"/>
        <v>0</v>
      </c>
      <c r="H24" s="39"/>
    </row>
    <row r="25" spans="1:10" s="3" customFormat="1" ht="20.25" customHeight="1" x14ac:dyDescent="0.25">
      <c r="A25" s="14"/>
      <c r="B25" s="36">
        <f t="shared" ref="B25:B35" si="2">C24+0.01</f>
        <v>100000.01</v>
      </c>
      <c r="C25" s="36">
        <v>150000</v>
      </c>
      <c r="D25" s="25">
        <f t="shared" si="1"/>
        <v>0</v>
      </c>
      <c r="E25" s="35">
        <v>0.13</v>
      </c>
      <c r="F25" s="36">
        <v>6000</v>
      </c>
      <c r="G25" s="25">
        <f>IF(D25&gt;0,(D25*E25)+F25,0)</f>
        <v>0</v>
      </c>
      <c r="H25" s="39"/>
    </row>
    <row r="26" spans="1:10" s="3" customFormat="1" ht="20.25" customHeight="1" x14ac:dyDescent="0.25">
      <c r="A26" s="14"/>
      <c r="B26" s="36">
        <f t="shared" si="2"/>
        <v>150000.01</v>
      </c>
      <c r="C26" s="36">
        <v>200000</v>
      </c>
      <c r="D26" s="25">
        <f>IF(G$16&gt;=B26,IF(G$16&lt;=C26,G$16-C25,0),0)</f>
        <v>0</v>
      </c>
      <c r="E26" s="35">
        <v>0.16</v>
      </c>
      <c r="F26" s="36">
        <v>12500</v>
      </c>
      <c r="G26" s="25">
        <f>IF(D26&gt;0,(D26*E26)+F26,0)</f>
        <v>0</v>
      </c>
      <c r="H26" s="39"/>
    </row>
    <row r="27" spans="1:10" s="3" customFormat="1" ht="20.25" customHeight="1" x14ac:dyDescent="0.25">
      <c r="A27" s="14"/>
      <c r="B27" s="36">
        <f t="shared" si="2"/>
        <v>200000.01</v>
      </c>
      <c r="C27" s="36">
        <v>300000</v>
      </c>
      <c r="D27" s="25">
        <f>IF(G$16&gt;=B27,IF(G$16&lt;=C27,G$16-C26,0),0)</f>
        <v>0</v>
      </c>
      <c r="E27" s="35">
        <v>0.18</v>
      </c>
      <c r="F27" s="36">
        <v>31250</v>
      </c>
      <c r="G27" s="25">
        <f t="shared" ref="G27:G34" si="3">IF(D27&gt;0,(D27*E27)+F27,0)</f>
        <v>0</v>
      </c>
      <c r="H27" s="39"/>
    </row>
    <row r="28" spans="1:10" s="3" customFormat="1" ht="20.25" customHeight="1" x14ac:dyDescent="0.25">
      <c r="A28" s="14"/>
      <c r="B28" s="36">
        <f t="shared" si="2"/>
        <v>300000.01</v>
      </c>
      <c r="C28" s="36">
        <v>500000</v>
      </c>
      <c r="D28" s="25">
        <f>IF(G$16&gt;=B28,IF(G$16&lt;=C28,G$16-C27,0),0)</f>
        <v>0</v>
      </c>
      <c r="E28" s="35">
        <v>0.19</v>
      </c>
      <c r="F28" s="36">
        <v>49250</v>
      </c>
      <c r="G28" s="25">
        <f t="shared" si="3"/>
        <v>0</v>
      </c>
      <c r="H28" s="39"/>
    </row>
    <row r="29" spans="1:10" s="3" customFormat="1" ht="20.25" customHeight="1" x14ac:dyDescent="0.25">
      <c r="A29" s="14"/>
      <c r="B29" s="36">
        <f t="shared" si="2"/>
        <v>500000.01</v>
      </c>
      <c r="C29" s="36">
        <v>1000000</v>
      </c>
      <c r="D29" s="25">
        <f t="shared" ref="D29:D35" si="4">IF(G$16&gt;=B29,IF(G$16&lt;=C29,G$16-C28,0),0)</f>
        <v>0</v>
      </c>
      <c r="E29" s="35">
        <v>0.2</v>
      </c>
      <c r="F29" s="36">
        <v>87250</v>
      </c>
      <c r="G29" s="25">
        <f t="shared" si="3"/>
        <v>0</v>
      </c>
      <c r="H29" s="39"/>
    </row>
    <row r="30" spans="1:10" s="3" customFormat="1" ht="20.25" customHeight="1" x14ac:dyDescent="0.25">
      <c r="A30" s="14"/>
      <c r="B30" s="36">
        <f t="shared" si="2"/>
        <v>1000000.01</v>
      </c>
      <c r="C30" s="36">
        <v>1500000</v>
      </c>
      <c r="D30" s="25">
        <f t="shared" si="4"/>
        <v>0</v>
      </c>
      <c r="E30" s="35">
        <v>0.21</v>
      </c>
      <c r="F30" s="36">
        <v>187250</v>
      </c>
      <c r="G30" s="25">
        <f t="shared" si="3"/>
        <v>0</v>
      </c>
      <c r="H30" s="39"/>
    </row>
    <row r="31" spans="1:10" s="3" customFormat="1" ht="20.25" customHeight="1" x14ac:dyDescent="0.25">
      <c r="A31" s="14"/>
      <c r="B31" s="36">
        <f t="shared" si="2"/>
        <v>1500000.01</v>
      </c>
      <c r="C31" s="36">
        <v>2000000</v>
      </c>
      <c r="D31" s="25">
        <f t="shared" si="4"/>
        <v>0</v>
      </c>
      <c r="E31" s="35">
        <v>0.22</v>
      </c>
      <c r="F31" s="36">
        <v>292250</v>
      </c>
      <c r="G31" s="25">
        <f t="shared" si="3"/>
        <v>0</v>
      </c>
      <c r="H31" s="39"/>
      <c r="J31" s="44"/>
    </row>
    <row r="32" spans="1:10" s="3" customFormat="1" ht="20.25" customHeight="1" x14ac:dyDescent="0.25">
      <c r="A32" s="14"/>
      <c r="B32" s="36">
        <f t="shared" si="2"/>
        <v>2000000.01</v>
      </c>
      <c r="C32" s="36">
        <v>2500000</v>
      </c>
      <c r="D32" s="25">
        <f t="shared" si="4"/>
        <v>0</v>
      </c>
      <c r="E32" s="35">
        <v>0.23</v>
      </c>
      <c r="F32" s="36">
        <v>402250</v>
      </c>
      <c r="G32" s="25">
        <f t="shared" si="3"/>
        <v>0</v>
      </c>
      <c r="H32" s="39"/>
    </row>
    <row r="33" spans="1:8" s="3" customFormat="1" ht="20.25" customHeight="1" x14ac:dyDescent="0.25">
      <c r="A33" s="14"/>
      <c r="B33" s="36">
        <f t="shared" si="2"/>
        <v>2500000.0099999998</v>
      </c>
      <c r="C33" s="36">
        <v>5000000</v>
      </c>
      <c r="D33" s="25">
        <f t="shared" si="4"/>
        <v>0</v>
      </c>
      <c r="E33" s="35">
        <v>0.24</v>
      </c>
      <c r="F33" s="36">
        <v>517250</v>
      </c>
      <c r="G33" s="25">
        <f t="shared" si="3"/>
        <v>0</v>
      </c>
      <c r="H33" s="39"/>
    </row>
    <row r="34" spans="1:8" s="3" customFormat="1" ht="20.25" customHeight="1" x14ac:dyDescent="0.25">
      <c r="A34" s="14"/>
      <c r="B34" s="36">
        <f t="shared" si="2"/>
        <v>5000000.01</v>
      </c>
      <c r="C34" s="36">
        <v>10000000</v>
      </c>
      <c r="D34" s="25">
        <f t="shared" si="4"/>
        <v>0</v>
      </c>
      <c r="E34" s="43">
        <v>0.245</v>
      </c>
      <c r="F34" s="36">
        <v>1117250</v>
      </c>
      <c r="G34" s="25">
        <f t="shared" si="3"/>
        <v>0</v>
      </c>
      <c r="H34" s="39"/>
    </row>
    <row r="35" spans="1:8" s="3" customFormat="1" ht="20.25" customHeight="1" x14ac:dyDescent="0.25">
      <c r="A35" s="14"/>
      <c r="B35" s="36">
        <f t="shared" si="2"/>
        <v>10000000.01</v>
      </c>
      <c r="C35" s="42" t="s">
        <v>2</v>
      </c>
      <c r="D35" s="25">
        <f t="shared" si="4"/>
        <v>0</v>
      </c>
      <c r="E35" s="35">
        <v>0.25</v>
      </c>
      <c r="F35" s="36">
        <v>2342250</v>
      </c>
      <c r="G35" s="25">
        <f>IF(D35&gt;0,(D35*E35)+F35,0)</f>
        <v>0</v>
      </c>
      <c r="H35" s="39"/>
    </row>
    <row r="36" spans="1:8" s="3" customFormat="1" ht="20.25" customHeight="1" thickBot="1" x14ac:dyDescent="0.3">
      <c r="A36" s="14"/>
      <c r="B36" s="11"/>
      <c r="C36" s="11"/>
      <c r="D36" s="21"/>
      <c r="E36" s="29"/>
      <c r="F36" s="29"/>
      <c r="G36" s="26">
        <f>SUM(G23:G35)</f>
        <v>0</v>
      </c>
      <c r="H36" s="39"/>
    </row>
    <row r="37" spans="1:8" s="3" customFormat="1" ht="20.25" customHeight="1" x14ac:dyDescent="0.25">
      <c r="A37" s="14"/>
      <c r="H37" s="39"/>
    </row>
    <row r="38" spans="1:8" customFormat="1" ht="20.25" customHeight="1" x14ac:dyDescent="0.25">
      <c r="A38" s="9"/>
      <c r="B38" s="50" t="s">
        <v>22</v>
      </c>
      <c r="C38" s="51"/>
      <c r="D38" s="51"/>
      <c r="E38" s="51"/>
      <c r="F38" s="51"/>
      <c r="G38" s="51"/>
      <c r="H38" s="38"/>
    </row>
    <row r="39" spans="1:8" customFormat="1" ht="20.25" customHeight="1" x14ac:dyDescent="0.25">
      <c r="A39" s="9"/>
      <c r="B39" s="51"/>
      <c r="C39" s="51"/>
      <c r="D39" s="51"/>
      <c r="E39" s="51"/>
      <c r="F39" s="51"/>
      <c r="G39" s="51"/>
      <c r="H39" s="38"/>
    </row>
    <row r="40" spans="1:8" ht="20.25" customHeight="1" x14ac:dyDescent="0.2">
      <c r="B40" s="51"/>
      <c r="C40" s="51"/>
      <c r="D40" s="51"/>
      <c r="E40" s="51"/>
      <c r="F40" s="51"/>
      <c r="G40" s="51"/>
    </row>
    <row r="41" spans="1:8" ht="20.25" customHeight="1" x14ac:dyDescent="0.2">
      <c r="B41" s="51"/>
      <c r="C41" s="51"/>
      <c r="D41" s="51"/>
      <c r="E41" s="51"/>
      <c r="F41" s="51"/>
      <c r="G41" s="51"/>
    </row>
    <row r="42" spans="1:8" ht="20.25" customHeight="1" x14ac:dyDescent="0.2">
      <c r="B42" s="51"/>
      <c r="C42" s="51"/>
      <c r="D42" s="51"/>
      <c r="E42" s="51"/>
      <c r="F42" s="51"/>
      <c r="G42" s="51"/>
    </row>
    <row r="43" spans="1:8" x14ac:dyDescent="0.2">
      <c r="B43" s="51"/>
      <c r="C43" s="51"/>
      <c r="D43" s="51"/>
      <c r="E43" s="51"/>
      <c r="F43" s="51"/>
      <c r="G43" s="51"/>
    </row>
  </sheetData>
  <sheetProtection algorithmName="SHA-512" hashValue="gaugnGQEnlBXSBoJMBf/AwyqCYbY4/Y88LDW6EZi6xWQMN4bmWQ30SzSbsr1ytOKekLIH+co5md+3RuyrDoBPQ==" saltValue="wEDhE4aE9y1DzAsPm7bOSw==" spinCount="100000" sheet="1" objects="1" scenarios="1"/>
  <mergeCells count="6">
    <mergeCell ref="B38:G43"/>
    <mergeCell ref="B21:C21"/>
    <mergeCell ref="D21:D22"/>
    <mergeCell ref="E21:E22"/>
    <mergeCell ref="F21:F22"/>
    <mergeCell ref="G21:G22"/>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7F1D76-0E80-4E69-800D-5BDBA576AB06}">
  <ds:schemaRefs>
    <ds:schemaRef ds:uri="http://purl.org/dc/elements/1.1/"/>
    <ds:schemaRef ds:uri="71037282-4172-42af-8e02-c41ee92b0631"/>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http://schemas.microsoft.com/office/infopath/2007/PartnerControls"/>
    <ds:schemaRef ds:uri="20291ebb-8fd5-4a4a-b5a6-ec5249e68ab7"/>
    <ds:schemaRef ds:uri="http://www.w3.org/XML/1998/namespace"/>
    <ds:schemaRef ds:uri="http://purl.org/dc/dcmitype/"/>
  </ds:schemaRefs>
</ds:datastoreItem>
</file>

<file path=customXml/itemProps2.xml><?xml version="1.0" encoding="utf-8"?>
<ds:datastoreItem xmlns:ds="http://schemas.openxmlformats.org/officeDocument/2006/customXml" ds:itemID="{A561E336-F3E7-4062-B42B-06EBFD4A50CF}">
  <ds:schemaRefs>
    <ds:schemaRef ds:uri="http://schemas.microsoft.com/sharepoint/v3/contenttype/forms"/>
  </ds:schemaRefs>
</ds:datastoreItem>
</file>

<file path=customXml/itemProps3.xml><?xml version="1.0" encoding="utf-8"?>
<ds:datastoreItem xmlns:ds="http://schemas.openxmlformats.org/officeDocument/2006/customXml" ds:itemID="{2F9D52E6-2899-44F0-A305-D3532E174E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January to August</vt:lpstr>
      <vt:lpstr>September to December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Bester, Adele</cp:lastModifiedBy>
  <cp:lastPrinted>2014-12-19T13:18:01Z</cp:lastPrinted>
  <dcterms:created xsi:type="dcterms:W3CDTF">2011-10-12T07:08:14Z</dcterms:created>
  <dcterms:modified xsi:type="dcterms:W3CDTF">2020-12-03T09:43:07Z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