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adele.bester\Desktop\Tax year end Centres\Mauritius\"/>
    </mc:Choice>
  </mc:AlternateContent>
  <xr:revisionPtr revIDLastSave="0" documentId="8_{C575B312-9305-4BAD-9371-46193D0C2C80}" xr6:coauthVersionLast="44" xr6:coauthVersionMax="44" xr10:uidLastSave="{00000000-0000-0000-0000-000000000000}"/>
  <bookViews>
    <workbookView xWindow="-120" yWindow="-120" windowWidth="20640" windowHeight="11160" xr2:uid="{00000000-000D-0000-FFFF-FFFF00000000}"/>
  </bookViews>
  <sheets>
    <sheet name="Cumulative Tax Calc" sheetId="16" r:id="rId1"/>
  </sheets>
  <definedNames>
    <definedName name="QUESTIONS" localSheetId="0">#REF!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6" l="1"/>
  <c r="E24" i="16"/>
  <c r="E28" i="16" l="1"/>
  <c r="E27" i="16"/>
  <c r="E26" i="16"/>
  <c r="E23" i="16"/>
  <c r="E36" i="16" s="1"/>
  <c r="E29" i="16" l="1"/>
  <c r="E30" i="16" l="1"/>
  <c r="E32" i="16" s="1"/>
  <c r="E34" i="16" s="1"/>
  <c r="E38" i="16" s="1"/>
  <c r="E40" i="16" l="1"/>
  <c r="E4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Esterhuizen, Yolandi</author>
  </authors>
  <commentList>
    <comment ref="E15" authorId="0" shapeId="0" xr:uid="{00000000-0006-0000-0000-000001000000}">
      <text>
        <r>
          <rPr>
            <b/>
            <sz val="9"/>
            <color indexed="81"/>
            <rFont val="Tahoma"/>
            <family val="2"/>
          </rPr>
          <t>Ramakuela, Jacqui:</t>
        </r>
        <r>
          <rPr>
            <sz val="9"/>
            <color indexed="81"/>
            <rFont val="Tahoma"/>
            <family val="2"/>
          </rPr>
          <t xml:space="preserve">
Enter category of income taxpayer. Only letters </t>
        </r>
        <r>
          <rPr>
            <b/>
            <sz val="9"/>
            <color indexed="81"/>
            <rFont val="Tahoma"/>
            <family val="2"/>
          </rPr>
          <t>A</t>
        </r>
        <r>
          <rPr>
            <sz val="9"/>
            <color indexed="81"/>
            <rFont val="Tahoma"/>
            <family val="2"/>
          </rPr>
          <t xml:space="preserve"> to</t>
        </r>
        <r>
          <rPr>
            <b/>
            <sz val="9"/>
            <color indexed="81"/>
            <rFont val="Tahoma"/>
            <family val="2"/>
          </rPr>
          <t xml:space="preserve"> G… </t>
        </r>
        <r>
          <rPr>
            <sz val="9"/>
            <color indexed="81"/>
            <rFont val="Tahoma"/>
            <family val="2"/>
          </rPr>
          <t>for the Income Exemption Threshold.</t>
        </r>
      </text>
    </comment>
    <comment ref="E31" authorId="0" shapeId="0" xr:uid="{00000000-0006-0000-0000-000002000000}">
      <text>
        <r>
          <rPr>
            <b/>
            <sz val="9"/>
            <color indexed="81"/>
            <rFont val="Tahoma"/>
            <family val="2"/>
          </rPr>
          <t>Ramakuela, Jacqui:</t>
        </r>
        <r>
          <rPr>
            <sz val="9"/>
            <color indexed="81"/>
            <rFont val="Tahoma"/>
            <family val="2"/>
          </rPr>
          <t xml:space="preserve">
Enter the YTD+ amounts of the other deductions other than the IET.</t>
        </r>
      </text>
    </comment>
    <comment ref="E39" authorId="0" shapeId="0" xr:uid="{00000000-0006-0000-0000-000003000000}">
      <text>
        <r>
          <rPr>
            <b/>
            <sz val="9"/>
            <color indexed="81"/>
            <rFont val="Tahoma"/>
            <family val="2"/>
          </rPr>
          <t>Ramakuela, Jacqui:</t>
        </r>
        <r>
          <rPr>
            <sz val="9"/>
            <color indexed="81"/>
            <rFont val="Tahoma"/>
            <family val="2"/>
          </rPr>
          <t xml:space="preserve">
Enter tax paid in the previous periods</t>
        </r>
      </text>
    </comment>
    <comment ref="E40" authorId="1" shapeId="0" xr:uid="{05AD6A18-0809-46EB-88AC-4E9979EDEEC3}">
      <text>
        <r>
          <rPr>
            <b/>
            <sz val="9"/>
            <color indexed="81"/>
            <rFont val="Tahoma"/>
            <charset val="1"/>
          </rPr>
          <t>Esterhuizen, Yolandi:</t>
        </r>
        <r>
          <rPr>
            <sz val="9"/>
            <color indexed="81"/>
            <rFont val="Tahoma"/>
            <charset val="1"/>
          </rPr>
          <t xml:space="preserve">
Limited to 15% of taxable emoluments for the current 
month.</t>
        </r>
      </text>
    </comment>
  </commentList>
</comments>
</file>

<file path=xl/sharedStrings.xml><?xml version="1.0" encoding="utf-8"?>
<sst xmlns="http://schemas.openxmlformats.org/spreadsheetml/2006/main" count="46" uniqueCount="35">
  <si>
    <t>Basic Salary</t>
  </si>
  <si>
    <t>Enter amounts only in the grey fields</t>
  </si>
  <si>
    <t>Other taxable earnings/allowances</t>
  </si>
  <si>
    <t>Taxable Company Contributions</t>
  </si>
  <si>
    <t>Taxable Fringe Benefits</t>
  </si>
  <si>
    <t>PAYE for the current month</t>
  </si>
  <si>
    <t>MAURITIUS</t>
  </si>
  <si>
    <t xml:space="preserve"> YTD+</t>
  </si>
  <si>
    <t>Cumulative Emoluments</t>
  </si>
  <si>
    <t>Cumulative chargeable Income</t>
  </si>
  <si>
    <t>Enter the number of months worked</t>
  </si>
  <si>
    <t>Enter the category for IET</t>
  </si>
  <si>
    <t>A</t>
  </si>
  <si>
    <t>B</t>
  </si>
  <si>
    <t>C</t>
  </si>
  <si>
    <t>D</t>
  </si>
  <si>
    <t>E</t>
  </si>
  <si>
    <t>Category of taxpayers</t>
  </si>
  <si>
    <t>Rs</t>
  </si>
  <si>
    <r>
      <rPr>
        <i/>
        <sz val="11"/>
        <rFont val="Calibri"/>
        <family val="2"/>
        <scheme val="minor"/>
      </rPr>
      <t>Less</t>
    </r>
    <r>
      <rPr>
        <sz val="11"/>
        <rFont val="Calibri"/>
        <family val="2"/>
        <scheme val="minor"/>
      </rPr>
      <t xml:space="preserve"> YTD tax paid</t>
    </r>
  </si>
  <si>
    <r>
      <rPr>
        <i/>
        <sz val="11"/>
        <rFont val="Calibri"/>
        <family val="2"/>
        <scheme val="minor"/>
      </rPr>
      <t>Less</t>
    </r>
    <r>
      <rPr>
        <sz val="11"/>
        <rFont val="Calibri"/>
        <family val="2"/>
        <scheme val="minor"/>
      </rPr>
      <t xml:space="preserve"> Cumulative Income Exemption Threshold (IET)</t>
    </r>
  </si>
  <si>
    <r>
      <rPr>
        <b/>
        <sz val="11"/>
        <rFont val="Calibri"/>
        <family val="2"/>
        <scheme val="minor"/>
      </rPr>
      <t>ANNUAL</t>
    </r>
    <r>
      <rPr>
        <sz val="11"/>
        <rFont val="Calibri"/>
        <family val="2"/>
        <scheme val="minor"/>
      </rPr>
      <t xml:space="preserve"> INCOME EXEMPTION THRESHOLD (IET)</t>
    </r>
  </si>
  <si>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</si>
  <si>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r>
      <rPr>
        <i/>
        <sz val="11"/>
        <rFont val="Calibri"/>
        <family val="2"/>
        <scheme val="minor"/>
      </rPr>
      <t>Less</t>
    </r>
    <r>
      <rPr>
        <sz val="11"/>
        <rFont val="Calibri"/>
        <family val="2"/>
        <scheme val="minor"/>
      </rPr>
      <t xml:space="preserve"> Cumulative reliefs and deductions</t>
    </r>
  </si>
  <si>
    <t>Employees with EDF</t>
  </si>
  <si>
    <t>Total Deductions and reliefs</t>
  </si>
  <si>
    <t>No dependent</t>
  </si>
  <si>
    <t>1 dependent</t>
  </si>
  <si>
    <t>2 dependent</t>
  </si>
  <si>
    <t>3 dependent</t>
  </si>
  <si>
    <t>4  or more dependent</t>
  </si>
  <si>
    <t>Cumulative average emoluments</t>
  </si>
  <si>
    <t>Tax on Cumulative Chargeable Income</t>
  </si>
  <si>
    <t>Cumulative Tax Calculation - 2019/2020</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</si>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</sst>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9"/>
      <color indexed="81"/>
      <name val="Tahoma"/>
      <family val="2"/>
    </font>
    <font>
      <b/>
      <sz val="11"/>
      <color rgb="FF000000"/>
      <name val="Calibri"/>
      <family val="2"/>
    </font>
    <font>
      <sz val="11"/>
      <color rgb="FF000000"/>
      <name val="Calibri"/>
      <family val="2"/>
    </font>
    <font>
      <i/>
      <sz val="11"/>
      <name val="Calibri"/>
      <family val="2"/>
      <scheme val="minor"/>
    </font>
    <font>
      <b/>
      <i/>
      <sz val="11"/>
      <color theme="1" tint="0.499984740745262"/>
      <name val="Calibri"/>
      <family val="2"/>
    </font>
    <font>
      <i/>
      <sz val="11"/>
      <color theme="1" tint="0.499984740745262"/>
      <name val="Calibri"/>
      <family val="2"/>
    </font>
    <font>
      <b/>
      <i/>
      <sz val="11"/>
      <color theme="1" tint="0.499984740745262"/>
      <name val="Calibri"/>
      <family val="2"/>
      <scheme val="minor"/>
    </font>
    <font>
      <i/>
      <sz val="11"/>
      <color theme="1" tint="0.499984740745262"/>
      <name val="Calibri"/>
      <family val="2"/>
      <scheme val="minor"/>
    </font>
    <font>
      <sz val="11"/>
      <color rgb="FF00FF00"/>
      <name val="Calibri"/>
      <family val="2"/>
      <scheme val="minor"/>
    </font>
    <font>
      <i/>
      <sz val="11"/>
      <color rgb="FF00CC00"/>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style="thin">
        <color theme="0"/>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indexed="64"/>
      </bottom>
      <diagonal/>
    </border>
  </borders>
  <cellStyleXfs count="1">
    <xf numFmtId="0" fontId="0" fillId="0" borderId="0"/>
  </cellStyleXfs>
  <cellXfs count="54">
    <xf numFmtId="0" fontId="0" fillId="0" borderId="0" xfId="0"/>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applyAlignment="1" applyProtection="1">
      <alignment vertical="center"/>
    </xf>
    <xf numFmtId="2" fontId="0" fillId="0" borderId="0" xfId="0" applyNumberFormat="1" applyFont="1" applyAlignment="1" applyProtection="1">
      <alignment vertical="center"/>
    </xf>
    <xf numFmtId="0" fontId="12" fillId="0" borderId="0" xfId="0" applyFont="1" applyFill="1" applyAlignment="1" applyProtection="1">
      <alignment vertical="center"/>
    </xf>
    <xf numFmtId="0" fontId="13" fillId="0" borderId="0" xfId="0" applyFont="1" applyFill="1" applyAlignment="1" applyProtection="1">
      <alignment vertical="center"/>
    </xf>
    <xf numFmtId="2" fontId="14" fillId="0" borderId="0" xfId="0" applyNumberFormat="1" applyFont="1" applyAlignment="1" applyProtection="1">
      <alignment horizontal="right"/>
    </xf>
    <xf numFmtId="0" fontId="1" fillId="0" borderId="0" xfId="0" applyFont="1" applyAlignment="1" applyProtection="1">
      <alignment horizontal="right"/>
    </xf>
    <xf numFmtId="0" fontId="5" fillId="0" borderId="0" xfId="0" applyFont="1" applyProtection="1"/>
    <xf numFmtId="0" fontId="0" fillId="0" borderId="0" xfId="0" applyFont="1" applyFill="1" applyBorder="1" applyProtection="1"/>
    <xf numFmtId="0" fontId="1" fillId="0" borderId="0" xfId="0" quotePrefix="1" applyFont="1" applyAlignment="1" applyProtection="1">
      <alignment horizontal="right" vertical="center"/>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8" fillId="0" borderId="0" xfId="0" applyNumberFormat="1" applyFont="1" applyFill="1" applyBorder="1" applyAlignment="1" applyProtection="1">
      <alignment vertical="center"/>
    </xf>
    <xf numFmtId="4" fontId="8" fillId="2" borderId="0" xfId="0" applyNumberFormat="1" applyFont="1" applyFill="1" applyBorder="1" applyAlignment="1" applyProtection="1">
      <alignment vertical="center"/>
      <protection locked="0"/>
    </xf>
    <xf numFmtId="4" fontId="8" fillId="2" borderId="0" xfId="0" applyNumberFormat="1" applyFont="1" applyFill="1" applyAlignment="1" applyProtection="1">
      <alignment vertical="center"/>
      <protection locked="0"/>
    </xf>
    <xf numFmtId="0" fontId="8" fillId="0" borderId="0" xfId="0" applyFont="1" applyFill="1" applyBorder="1" applyAlignment="1" applyProtection="1">
      <alignment vertical="center"/>
    </xf>
    <xf numFmtId="0" fontId="7" fillId="0" borderId="0" xfId="0" applyFont="1" applyFill="1" applyBorder="1" applyAlignment="1" applyProtection="1">
      <alignment vertical="center"/>
    </xf>
    <xf numFmtId="4" fontId="7" fillId="0" borderId="1" xfId="0" applyNumberFormat="1" applyFont="1" applyFill="1" applyBorder="1" applyAlignment="1" applyProtection="1">
      <alignment vertical="center"/>
    </xf>
    <xf numFmtId="4" fontId="7" fillId="0" borderId="0" xfId="0" applyNumberFormat="1" applyFont="1" applyFill="1" applyBorder="1" applyAlignment="1" applyProtection="1">
      <alignment vertical="center"/>
    </xf>
    <xf numFmtId="0" fontId="10" fillId="0" borderId="0" xfId="0" quotePrefix="1" applyFont="1" applyAlignment="1" applyProtection="1">
      <alignment horizontal="right" vertical="center"/>
    </xf>
    <xf numFmtId="0" fontId="7" fillId="0" borderId="0" xfId="0" applyFont="1" applyBorder="1" applyAlignment="1" applyProtection="1">
      <alignment vertical="center"/>
    </xf>
    <xf numFmtId="4" fontId="7" fillId="0" borderId="2" xfId="0" applyNumberFormat="1" applyFont="1" applyFill="1" applyBorder="1" applyAlignment="1" applyProtection="1">
      <alignment vertical="center"/>
    </xf>
    <xf numFmtId="0" fontId="4" fillId="0" borderId="0" xfId="0" applyFont="1" applyAlignment="1" applyProtection="1">
      <alignment horizontal="right"/>
    </xf>
    <xf numFmtId="0" fontId="2" fillId="0" borderId="0" xfId="0" applyFont="1" applyFill="1" applyBorder="1" applyAlignment="1" applyProtection="1">
      <alignment horizontal="center" vertical="center" wrapText="1"/>
    </xf>
    <xf numFmtId="3" fontId="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center"/>
    </xf>
    <xf numFmtId="16" fontId="15" fillId="3" borderId="0" xfId="0" quotePrefix="1" applyNumberFormat="1" applyFont="1" applyFill="1" applyAlignment="1" applyProtection="1">
      <alignment horizontal="right" vertical="center"/>
    </xf>
    <xf numFmtId="0" fontId="0" fillId="0" borderId="0" xfId="0" applyFont="1" applyFill="1" applyAlignment="1" applyProtection="1">
      <alignment vertical="center"/>
    </xf>
    <xf numFmtId="0" fontId="3" fillId="0" borderId="0" xfId="0" applyFont="1" applyFill="1" applyAlignment="1" applyProtection="1">
      <alignment vertical="center"/>
    </xf>
    <xf numFmtId="1" fontId="16" fillId="0" borderId="0" xfId="0" applyNumberFormat="1" applyFont="1" applyFill="1" applyAlignment="1" applyProtection="1">
      <alignment horizontal="center" vertical="center"/>
    </xf>
    <xf numFmtId="0" fontId="24" fillId="0" borderId="0" xfId="0" applyFont="1" applyFill="1" applyBorder="1" applyAlignment="1" applyProtection="1">
      <alignment vertical="center"/>
    </xf>
    <xf numFmtId="4" fontId="25" fillId="0" borderId="0" xfId="0" applyNumberFormat="1" applyFont="1" applyFill="1" applyBorder="1" applyAlignment="1" applyProtection="1">
      <alignment vertical="center"/>
    </xf>
    <xf numFmtId="4" fontId="24" fillId="0" borderId="0" xfId="0" applyNumberFormat="1" applyFont="1" applyFill="1" applyBorder="1" applyAlignment="1" applyProtection="1">
      <alignment vertical="center"/>
    </xf>
    <xf numFmtId="1" fontId="16" fillId="2" borderId="0" xfId="0" applyNumberFormat="1" applyFont="1" applyFill="1" applyAlignment="1" applyProtection="1">
      <alignment horizontal="center" vertical="center"/>
      <protection locked="0"/>
    </xf>
    <xf numFmtId="0" fontId="22" fillId="0" borderId="0" xfId="0" applyFont="1" applyFill="1" applyBorder="1" applyAlignment="1" applyProtection="1">
      <alignment vertical="center"/>
    </xf>
    <xf numFmtId="0" fontId="23" fillId="0" borderId="0" xfId="0" applyFont="1" applyFill="1" applyBorder="1" applyAlignment="1" applyProtection="1">
      <alignment vertical="center"/>
    </xf>
    <xf numFmtId="1" fontId="16" fillId="0" borderId="0" xfId="0" applyNumberFormat="1" applyFont="1" applyFill="1" applyAlignment="1" applyProtection="1">
      <alignment horizontal="center" vertical="center"/>
      <protection locked="0"/>
    </xf>
    <xf numFmtId="4" fontId="27" fillId="0" borderId="0" xfId="0" applyNumberFormat="1" applyFont="1" applyFill="1" applyBorder="1" applyAlignment="1" applyProtection="1">
      <alignment vertical="center"/>
    </xf>
    <xf numFmtId="0" fontId="15" fillId="3" borderId="0" xfId="0" applyFont="1" applyFill="1" applyBorder="1" applyAlignment="1" applyProtection="1">
      <alignment horizontal="right" vertical="center"/>
    </xf>
    <xf numFmtId="0" fontId="0" fillId="0" borderId="0" xfId="0" applyFont="1" applyBorder="1" applyAlignment="1" applyProtection="1">
      <alignment vertical="center"/>
    </xf>
    <xf numFmtId="0" fontId="19" fillId="0" borderId="4" xfId="0" applyFont="1" applyFill="1" applyBorder="1" applyAlignment="1" applyProtection="1">
      <alignment horizontal="center" vertical="center"/>
    </xf>
    <xf numFmtId="0" fontId="20" fillId="0" borderId="4" xfId="0" applyFont="1" applyFill="1" applyBorder="1" applyAlignment="1" applyProtection="1">
      <alignment vertical="center"/>
    </xf>
    <xf numFmtId="3" fontId="20" fillId="0" borderId="4" xfId="0" applyNumberFormat="1" applyFont="1" applyFill="1" applyBorder="1" applyAlignment="1" applyProtection="1">
      <alignment horizontal="right" vertical="center"/>
    </xf>
    <xf numFmtId="4" fontId="8" fillId="0" borderId="5" xfId="0" applyNumberFormat="1" applyFont="1" applyFill="1" applyBorder="1" applyAlignment="1" applyProtection="1">
      <alignment vertical="center"/>
    </xf>
    <xf numFmtId="0" fontId="15" fillId="3" borderId="0"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0" fillId="0" borderId="0" xfId="0" applyFont="1" applyAlignment="1" applyProtection="1">
      <alignment horizontal="left" wrapText="1"/>
    </xf>
    <xf numFmtId="0" fontId="0" fillId="0" borderId="0" xfId="0" applyFont="1" applyAlignment="1" applyProtection="1">
      <alignment horizontal="left"/>
    </xf>
  </cellXfs>
  <cellStyles count="1">
    <cellStyle name="Normal" xfId="0" builtinId="0"/>
  </cellStyles>
  <dxfs count="0"/>
  <tableStyles count="0" defaultTableStyle="TableStyleMedium2" defaultPivotStyle="PivotStyleLight16"/>
  <colors>
    <mruColors>
      <color rgb="FF00CC00"/>
      <color rgb="FF00FF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676910</xdr:colOff>
      <xdr:row>5</xdr:row>
      <xdr:rowOff>66040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N56"/>
  <sheetViews>
    <sheetView showGridLines="0" tabSelected="1" zoomScaleNormal="100" zoomScaleSheetLayoutView="100" workbookViewId="0">
      <selection activeCell="F17" sqref="F17"/>
    </sheetView>
  </sheetViews>
  <sheetFormatPr defaultColWidth="9.28515625" defaultRowHeight="12.75" x14ac:dyDescent="0.2"/>
  <cols>
    <col min="1" max="1" width="8.7109375" style="28" customWidth="1"/>
    <col min="2" max="2" width="7.28515625" style="10" customWidth="1"/>
    <col min="3" max="3" width="50.28515625" style="10" customWidth="1"/>
    <col min="4" max="4" width="18.28515625" style="10" customWidth="1"/>
    <col min="5" max="5" width="17.7109375" style="10" customWidth="1"/>
    <col min="6" max="16384" width="9.28515625" style="10"/>
  </cols>
  <sheetData>
    <row r="1" spans="2:14" s="2" customFormat="1" ht="15" x14ac:dyDescent="0.25">
      <c r="E1" s="3"/>
    </row>
    <row r="2" spans="2:14" s="2" customFormat="1" ht="15" x14ac:dyDescent="0.25">
      <c r="E2" s="3"/>
    </row>
    <row r="3" spans="2:14" s="2" customFormat="1" ht="15" x14ac:dyDescent="0.25">
      <c r="E3" s="3"/>
    </row>
    <row r="4" spans="2:14" s="2" customFormat="1" ht="15" x14ac:dyDescent="0.25">
      <c r="E4" s="3"/>
    </row>
    <row r="5" spans="2:14" s="2" customFormat="1" ht="15" x14ac:dyDescent="0.25">
      <c r="E5" s="3"/>
    </row>
    <row r="6" spans="2:14" s="2" customFormat="1" ht="15" x14ac:dyDescent="0.25">
      <c r="E6" s="3"/>
    </row>
    <row r="7" spans="2:14" s="2" customFormat="1" ht="15" x14ac:dyDescent="0.25">
      <c r="E7" s="3"/>
    </row>
    <row r="8" spans="2:14" s="2" customFormat="1" ht="30" customHeight="1" x14ac:dyDescent="0.45">
      <c r="B8" s="7" t="s">
        <v>33</v>
      </c>
      <c r="C8" s="6"/>
      <c r="D8" s="6"/>
      <c r="E8" s="8" t="s">
        <v>6</v>
      </c>
      <c r="M8" s="11"/>
      <c r="N8" s="11"/>
    </row>
    <row r="9" spans="2:14" s="2" customFormat="1" ht="15.75" customHeight="1" x14ac:dyDescent="0.25">
      <c r="B9" s="2" t="s">
        <v>24</v>
      </c>
      <c r="E9" s="3"/>
      <c r="M9" s="29"/>
      <c r="N9" s="29"/>
    </row>
    <row r="10" spans="2:14" s="2" customFormat="1" ht="15.75" customHeight="1" x14ac:dyDescent="0.25">
      <c r="E10" s="3"/>
      <c r="M10" s="29"/>
      <c r="N10" s="29"/>
    </row>
    <row r="11" spans="2:14" s="4" customFormat="1" ht="20.25" customHeight="1" x14ac:dyDescent="0.25">
      <c r="B11" s="1" t="s">
        <v>1</v>
      </c>
      <c r="C11" s="1"/>
      <c r="D11" s="1"/>
      <c r="E11" s="5"/>
      <c r="M11" s="30"/>
      <c r="N11" s="31"/>
    </row>
    <row r="12" spans="2:14" s="4" customFormat="1" ht="20.25" customHeight="1" x14ac:dyDescent="0.25">
      <c r="B12" s="1"/>
      <c r="C12" s="1"/>
      <c r="D12" s="1"/>
      <c r="E12" s="5"/>
      <c r="M12" s="30"/>
      <c r="N12" s="31"/>
    </row>
    <row r="13" spans="2:14" s="4" customFormat="1" ht="20.25" customHeight="1" x14ac:dyDescent="0.25">
      <c r="B13" s="18" t="s">
        <v>10</v>
      </c>
      <c r="C13" s="1"/>
      <c r="D13" s="1"/>
      <c r="E13" s="39">
        <v>7</v>
      </c>
      <c r="M13" s="30"/>
      <c r="N13" s="31"/>
    </row>
    <row r="14" spans="2:14" s="33" customFormat="1" ht="2.25" customHeight="1" x14ac:dyDescent="0.25">
      <c r="B14" s="18"/>
      <c r="C14" s="34"/>
      <c r="D14" s="34"/>
      <c r="E14" s="42"/>
      <c r="M14" s="30"/>
      <c r="N14" s="31"/>
    </row>
    <row r="15" spans="2:14" s="4" customFormat="1" ht="20.25" customHeight="1" x14ac:dyDescent="0.25">
      <c r="B15" s="18" t="s">
        <v>11</v>
      </c>
      <c r="C15" s="1"/>
      <c r="D15" s="1"/>
      <c r="E15" s="39" t="s">
        <v>34</v>
      </c>
      <c r="M15" s="30"/>
      <c r="N15" s="31"/>
    </row>
    <row r="16" spans="2:14" s="33" customFormat="1" ht="20.25" customHeight="1" x14ac:dyDescent="0.25">
      <c r="B16" s="18"/>
      <c r="C16" s="34"/>
      <c r="D16" s="34"/>
      <c r="E16" s="35"/>
      <c r="M16" s="30"/>
      <c r="N16" s="31"/>
    </row>
    <row r="17" spans="1:14" s="4" customFormat="1" ht="20.25" customHeight="1" x14ac:dyDescent="0.25">
      <c r="B17" s="1"/>
      <c r="C17" s="1"/>
      <c r="D17" s="1"/>
      <c r="E17" s="17" t="s">
        <v>18</v>
      </c>
      <c r="M17" s="30"/>
      <c r="N17" s="31"/>
    </row>
    <row r="18" spans="1:14" s="4" customFormat="1" ht="20.25" customHeight="1" x14ac:dyDescent="0.25">
      <c r="A18" s="15"/>
      <c r="B18" s="16"/>
      <c r="C18" s="16"/>
      <c r="D18" s="16"/>
      <c r="E18" s="32" t="s">
        <v>7</v>
      </c>
    </row>
    <row r="19" spans="1:14" s="4" customFormat="1" ht="20.25" customHeight="1" x14ac:dyDescent="0.25">
      <c r="A19" s="12"/>
      <c r="B19" s="18" t="s">
        <v>0</v>
      </c>
      <c r="C19" s="18"/>
      <c r="D19" s="18"/>
      <c r="E19" s="19">
        <v>6085800</v>
      </c>
    </row>
    <row r="20" spans="1:14" s="4" customFormat="1" ht="20.25" customHeight="1" x14ac:dyDescent="0.25">
      <c r="A20" s="12"/>
      <c r="B20" s="18" t="s">
        <v>2</v>
      </c>
      <c r="C20" s="18"/>
      <c r="D20" s="18"/>
      <c r="E20" s="20">
        <v>1404250</v>
      </c>
    </row>
    <row r="21" spans="1:14" s="4" customFormat="1" ht="20.25" customHeight="1" x14ac:dyDescent="0.25">
      <c r="A21" s="12"/>
      <c r="B21" s="18" t="s">
        <v>3</v>
      </c>
      <c r="C21" s="18"/>
      <c r="D21" s="18"/>
      <c r="E21" s="20"/>
    </row>
    <row r="22" spans="1:14" s="4" customFormat="1" ht="20.25" customHeight="1" x14ac:dyDescent="0.25">
      <c r="A22" s="12"/>
      <c r="B22" s="21" t="s">
        <v>4</v>
      </c>
      <c r="C22" s="21"/>
      <c r="D22" s="21"/>
      <c r="E22" s="20">
        <v>0</v>
      </c>
    </row>
    <row r="23" spans="1:14" s="4" customFormat="1" ht="20.25" customHeight="1" x14ac:dyDescent="0.25">
      <c r="A23" s="12"/>
      <c r="B23" s="22" t="s">
        <v>8</v>
      </c>
      <c r="C23" s="22"/>
      <c r="D23" s="22"/>
      <c r="E23" s="23">
        <f>SUM(E19:E22)</f>
        <v>7490050</v>
      </c>
    </row>
    <row r="24" spans="1:14" s="4" customFormat="1" ht="20.25" hidden="1" customHeight="1" x14ac:dyDescent="0.25">
      <c r="A24" s="12"/>
      <c r="B24" s="40" t="s">
        <v>12</v>
      </c>
      <c r="C24" s="41" t="s">
        <v>26</v>
      </c>
      <c r="D24" s="36"/>
      <c r="E24" s="37">
        <f>IF(E$15=B45,D45,0)</f>
        <v>0</v>
      </c>
    </row>
    <row r="25" spans="1:14" s="4" customFormat="1" ht="20.25" hidden="1" customHeight="1" x14ac:dyDescent="0.25">
      <c r="A25" s="12"/>
      <c r="B25" s="40" t="s">
        <v>13</v>
      </c>
      <c r="C25" s="41" t="s">
        <v>27</v>
      </c>
      <c r="D25" s="36"/>
      <c r="E25" s="37">
        <f>IF(E$15=B46,D46,0)</f>
        <v>0</v>
      </c>
    </row>
    <row r="26" spans="1:14" s="4" customFormat="1" ht="20.25" hidden="1" customHeight="1" x14ac:dyDescent="0.25">
      <c r="A26" s="12"/>
      <c r="B26" s="40" t="s">
        <v>14</v>
      </c>
      <c r="C26" s="41" t="s">
        <v>28</v>
      </c>
      <c r="D26" s="36"/>
      <c r="E26" s="37">
        <f>IF(E$15=B47,D47,0)</f>
        <v>0</v>
      </c>
    </row>
    <row r="27" spans="1:14" s="4" customFormat="1" ht="20.25" hidden="1" customHeight="1" x14ac:dyDescent="0.25">
      <c r="A27" s="12"/>
      <c r="B27" s="40" t="s">
        <v>15</v>
      </c>
      <c r="C27" s="41" t="s">
        <v>29</v>
      </c>
      <c r="D27" s="36"/>
      <c r="E27" s="37">
        <f>IF(E$15=B48,D48,0)</f>
        <v>0</v>
      </c>
    </row>
    <row r="28" spans="1:14" s="4" customFormat="1" ht="20.25" hidden="1" customHeight="1" x14ac:dyDescent="0.25">
      <c r="A28" s="12"/>
      <c r="B28" s="40" t="s">
        <v>16</v>
      </c>
      <c r="C28" s="41" t="s">
        <v>30</v>
      </c>
      <c r="D28" s="36"/>
      <c r="E28" s="37">
        <f>IF(E$15=B49,D49,0)</f>
        <v>0</v>
      </c>
    </row>
    <row r="29" spans="1:14" s="4" customFormat="1" ht="20.25" hidden="1" customHeight="1" x14ac:dyDescent="0.25">
      <c r="A29" s="12"/>
      <c r="B29" s="40"/>
      <c r="C29" s="41"/>
      <c r="D29" s="36"/>
      <c r="E29" s="38">
        <f>SUM(E24:E28)</f>
        <v>0</v>
      </c>
    </row>
    <row r="30" spans="1:14" s="4" customFormat="1" ht="20.25" customHeight="1" x14ac:dyDescent="0.25">
      <c r="A30" s="12"/>
      <c r="B30" s="21" t="s">
        <v>20</v>
      </c>
      <c r="C30" s="22"/>
      <c r="D30" s="22"/>
      <c r="E30" s="18">
        <f>E29/13*E13</f>
        <v>0</v>
      </c>
    </row>
    <row r="31" spans="1:14" s="4" customFormat="1" ht="20.25" customHeight="1" x14ac:dyDescent="0.25">
      <c r="A31" s="12"/>
      <c r="B31" s="21" t="s">
        <v>23</v>
      </c>
      <c r="C31" s="22"/>
      <c r="D31" s="22"/>
      <c r="E31" s="19">
        <v>69621.850000000006</v>
      </c>
    </row>
    <row r="32" spans="1:14" s="4" customFormat="1" ht="20.25" customHeight="1" x14ac:dyDescent="0.25">
      <c r="A32" s="12"/>
      <c r="B32" s="22" t="s">
        <v>25</v>
      </c>
      <c r="C32" s="22"/>
      <c r="D32" s="22"/>
      <c r="E32" s="23">
        <f>E30+E31</f>
        <v>69621.850000000006</v>
      </c>
    </row>
    <row r="33" spans="1:5" s="4" customFormat="1" ht="20.25" customHeight="1" x14ac:dyDescent="0.25">
      <c r="A33" s="12"/>
      <c r="B33" s="21"/>
      <c r="C33" s="22"/>
      <c r="D33" s="22"/>
      <c r="E33" s="18"/>
    </row>
    <row r="34" spans="1:5" s="4" customFormat="1" ht="20.25" customHeight="1" x14ac:dyDescent="0.25">
      <c r="A34" s="25"/>
      <c r="B34" s="22" t="s">
        <v>9</v>
      </c>
      <c r="C34" s="21"/>
      <c r="D34" s="21"/>
      <c r="E34" s="23">
        <f>IF((E23-E32)&lt;0,0,E23-E32)</f>
        <v>7420428.1500000004</v>
      </c>
    </row>
    <row r="35" spans="1:5" s="4" customFormat="1" ht="20.25" customHeight="1" x14ac:dyDescent="0.25">
      <c r="A35" s="25"/>
      <c r="B35" s="21"/>
      <c r="C35" s="21"/>
      <c r="D35" s="21"/>
      <c r="E35" s="18"/>
    </row>
    <row r="36" spans="1:5" s="4" customFormat="1" ht="20.25" customHeight="1" x14ac:dyDescent="0.25">
      <c r="A36" s="25"/>
      <c r="B36" s="22" t="s">
        <v>31</v>
      </c>
      <c r="C36" s="21"/>
      <c r="D36" s="21"/>
      <c r="E36" s="49">
        <f>E23/E13</f>
        <v>1070007.142857143</v>
      </c>
    </row>
    <row r="37" spans="1:5" s="4" customFormat="1" ht="20.25" customHeight="1" x14ac:dyDescent="0.25">
      <c r="A37" s="25"/>
      <c r="B37" s="22"/>
      <c r="C37" s="21"/>
      <c r="D37" s="21"/>
      <c r="E37" s="18"/>
    </row>
    <row r="38" spans="1:5" s="4" customFormat="1" ht="20.25" customHeight="1" x14ac:dyDescent="0.25">
      <c r="A38" s="12"/>
      <c r="B38" s="22" t="s">
        <v>32</v>
      </c>
      <c r="C38" s="22"/>
      <c r="D38" s="22"/>
      <c r="E38" s="24">
        <f>IF((E36&gt;50000),E34*0.15,E34*0.1)</f>
        <v>1113064.2224999999</v>
      </c>
    </row>
    <row r="39" spans="1:5" s="4" customFormat="1" ht="20.25" customHeight="1" x14ac:dyDescent="0.25">
      <c r="A39" s="12"/>
      <c r="B39" s="21" t="s">
        <v>19</v>
      </c>
      <c r="C39" s="22"/>
      <c r="D39" s="22"/>
      <c r="E39" s="19">
        <v>1095789.27</v>
      </c>
    </row>
    <row r="40" spans="1:5" s="4" customFormat="1" ht="20.25" customHeight="1" thickBot="1" x14ac:dyDescent="0.3">
      <c r="A40" s="12"/>
      <c r="B40" s="26" t="s">
        <v>5</v>
      </c>
      <c r="C40" s="14"/>
      <c r="D40" s="14"/>
      <c r="E40" s="27">
        <f>E38-E39</f>
        <v>17274.952499999898</v>
      </c>
    </row>
    <row r="41" spans="1:5" s="4" customFormat="1" ht="20.25" customHeight="1" thickTop="1" x14ac:dyDescent="0.25">
      <c r="A41" s="12"/>
      <c r="B41" s="26"/>
      <c r="C41" s="14"/>
      <c r="D41" s="14"/>
      <c r="E41" s="24"/>
    </row>
    <row r="42" spans="1:5" s="4" customFormat="1" ht="20.25" customHeight="1" x14ac:dyDescent="0.25">
      <c r="A42" s="12"/>
      <c r="B42" s="26"/>
      <c r="C42" s="14"/>
      <c r="D42" s="14"/>
      <c r="E42" s="43" t="str">
        <f>IF(E40&lt;0,"Note that employee cannot have a tax refund on the payroll.","-")</f>
        <v>-</v>
      </c>
    </row>
    <row r="43" spans="1:5" s="4" customFormat="1" ht="20.25" customHeight="1" x14ac:dyDescent="0.25">
      <c r="A43" s="12"/>
      <c r="B43" s="13" t="s">
        <v>21</v>
      </c>
      <c r="C43" s="14"/>
      <c r="D43" s="14"/>
      <c r="E43" s="24"/>
    </row>
    <row r="44" spans="1:5" s="4" customFormat="1" ht="20.25" customHeight="1" x14ac:dyDescent="0.25">
      <c r="A44" s="12"/>
      <c r="B44" s="50" t="s">
        <v>17</v>
      </c>
      <c r="C44" s="51"/>
      <c r="D44" s="44" t="s">
        <v>18</v>
      </c>
      <c r="E44" s="24"/>
    </row>
    <row r="45" spans="1:5" s="4" customFormat="1" ht="20.25" customHeight="1" x14ac:dyDescent="0.25">
      <c r="A45" s="15"/>
      <c r="B45" s="46" t="s">
        <v>12</v>
      </c>
      <c r="C45" s="47" t="s">
        <v>26</v>
      </c>
      <c r="D45" s="48">
        <v>310000</v>
      </c>
      <c r="E45" s="45"/>
    </row>
    <row r="46" spans="1:5" s="4" customFormat="1" ht="20.25" customHeight="1" x14ac:dyDescent="0.25">
      <c r="A46" s="15"/>
      <c r="B46" s="46" t="s">
        <v>13</v>
      </c>
      <c r="C46" s="47" t="s">
        <v>27</v>
      </c>
      <c r="D46" s="48">
        <v>420000</v>
      </c>
    </row>
    <row r="47" spans="1:5" s="4" customFormat="1" ht="20.25" customHeight="1" x14ac:dyDescent="0.25">
      <c r="A47" s="15"/>
      <c r="B47" s="46" t="s">
        <v>14</v>
      </c>
      <c r="C47" s="47" t="s">
        <v>28</v>
      </c>
      <c r="D47" s="48">
        <v>500000</v>
      </c>
    </row>
    <row r="48" spans="1:5" s="4" customFormat="1" ht="20.25" customHeight="1" x14ac:dyDescent="0.25">
      <c r="A48" s="15"/>
      <c r="B48" s="46" t="s">
        <v>15</v>
      </c>
      <c r="C48" s="47" t="s">
        <v>29</v>
      </c>
      <c r="D48" s="48">
        <v>550000</v>
      </c>
    </row>
    <row r="49" spans="1:5" s="4" customFormat="1" ht="20.25" customHeight="1" x14ac:dyDescent="0.25">
      <c r="A49" s="15"/>
      <c r="B49" s="46" t="s">
        <v>16</v>
      </c>
      <c r="C49" s="47" t="s">
        <v>30</v>
      </c>
      <c r="D49" s="48">
        <v>600000</v>
      </c>
    </row>
    <row r="50" spans="1:5" s="2" customFormat="1" ht="15" x14ac:dyDescent="0.25">
      <c r="A50" s="9"/>
      <c r="B50" s="4"/>
      <c r="C50" s="4"/>
      <c r="D50" s="4"/>
      <c r="E50" s="4"/>
    </row>
    <row r="51" spans="1:5" s="2" customFormat="1" ht="15" x14ac:dyDescent="0.25">
      <c r="A51" s="9"/>
      <c r="B51" s="52" t="s">
        <v>22</v>
      </c>
      <c r="C51" s="53"/>
      <c r="D51" s="53"/>
      <c r="E51" s="53"/>
    </row>
    <row r="52" spans="1:5" s="2" customFormat="1" ht="20.25" customHeight="1" x14ac:dyDescent="0.25">
      <c r="A52" s="9"/>
      <c r="B52" s="53"/>
      <c r="C52" s="53"/>
      <c r="D52" s="53"/>
      <c r="E52" s="53"/>
    </row>
    <row r="53" spans="1:5" ht="20.25" customHeight="1" x14ac:dyDescent="0.2">
      <c r="B53" s="53"/>
      <c r="C53" s="53"/>
      <c r="D53" s="53"/>
      <c r="E53" s="53"/>
    </row>
    <row r="54" spans="1:5" ht="20.25" customHeight="1" x14ac:dyDescent="0.2">
      <c r="B54" s="53"/>
      <c r="C54" s="53"/>
      <c r="D54" s="53"/>
      <c r="E54" s="53"/>
    </row>
    <row r="55" spans="1:5" ht="20.25" customHeight="1" x14ac:dyDescent="0.2">
      <c r="B55" s="53"/>
      <c r="C55" s="53"/>
      <c r="D55" s="53"/>
      <c r="E55" s="53"/>
    </row>
    <row r="56" spans="1:5" ht="26.25" customHeight="1" x14ac:dyDescent="0.2">
      <c r="B56" s="53"/>
      <c r="C56" s="53"/>
      <c r="D56" s="53"/>
      <c r="E56" s="53"/>
    </row>
  </sheetData>
  <sheetProtection algorithmName="SHA-512" hashValue="VTUr9JGmflIrsFvBV0TlFWVN3icQrSdg0i//oD+EjpfiNz9zibnQrcwD8XIGJ2rJDmmX1UhlVRKmQ3kxezLB+w==" saltValue="WpsBz435eLGaaO1YJj05Qw==" spinCount="100000" sheet="1" objects="1" scenarios="1"/>
  <mergeCells count="2">
    <mergeCell ref="B44:C44"/>
    <mergeCell ref="B51:E56"/>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1" ma:contentTypeDescription="Create a new document." ma:contentTypeScope="" ma:versionID="0a5ea0cc9b3e209731c3548595df0ffa">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38ca90059f0c06529aebd84f0c554850"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E612ED3-17C7-47C2-B9E4-BE680FA8F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D5385D-8466-4366-81BC-CC835B57B656}">
  <ds:schemaRefs>
    <ds:schemaRef ds:uri="http://schemas.microsoft.com/sharepoint/v3/contenttype/forms"/>
  </ds:schemaRefs>
</ds:datastoreItem>
</file>

<file path=customXml/itemProps3.xml><?xml version="1.0" encoding="utf-8"?>
<ds:datastoreItem xmlns:ds="http://schemas.openxmlformats.org/officeDocument/2006/customXml" ds:itemID="{FF88F92E-3770-45D9-B75F-F75C20DC4614}">
  <ds:schemaRefs>
    <ds:schemaRef ds:uri="http://schemas.microsoft.com/sharepoint/v3"/>
    <ds:schemaRef ds:uri="http://purl.org/dc/terms/"/>
    <ds:schemaRef ds:uri="http://schemas.openxmlformats.org/package/2006/metadata/core-properties"/>
    <ds:schemaRef ds:uri="http://purl.org/dc/dcmitype/"/>
    <ds:schemaRef ds:uri="71037282-4172-42af-8e02-c41ee92b0631"/>
    <ds:schemaRef ds:uri="http://schemas.microsoft.com/office/2006/documentManagement/types"/>
    <ds:schemaRef ds:uri="http://purl.org/dc/elements/1.1/"/>
    <ds:schemaRef ds:uri="http://schemas.microsoft.com/office/2006/metadata/properties"/>
    <ds:schemaRef ds:uri="http://schemas.microsoft.com/office/infopath/2007/PartnerControls"/>
    <ds:schemaRef ds:uri="20291ebb-8fd5-4a4a-b5a6-ec5249e68ab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Cumulative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Bester, Adele</cp:lastModifiedBy>
  <cp:lastPrinted>2014-12-19T13:18:01Z</cp:lastPrinted>
  <dcterms:created xsi:type="dcterms:W3CDTF">2011-10-12T07:08:14Z</dcterms:created>
  <dcterms:modified xsi:type="dcterms:W3CDTF">2020-06-23T14:52:06Z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